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85" windowWidth="12120" windowHeight="7875" tabRatio="728" activeTab="1"/>
  </bookViews>
  <sheets>
    <sheet name="8" sheetId="49" r:id="rId1"/>
    <sheet name="9" sheetId="59" r:id="rId2"/>
    <sheet name="11" sheetId="45" state="hidden" r:id="rId3"/>
    <sheet name="12" sheetId="46" state="hidden" r:id="rId4"/>
    <sheet name="16 трансф не надо" sheetId="48" state="hidden" r:id="rId5"/>
    <sheet name="для крс10" sheetId="50" state="hidden" r:id="rId6"/>
    <sheet name="11 (для ксп (2)" sheetId="53" state="hidden" r:id="rId7"/>
    <sheet name="10" sheetId="58" r:id="rId8"/>
    <sheet name="Приложение 11" sheetId="60" r:id="rId9"/>
  </sheets>
  <externalReferences>
    <externalReference r:id="rId10"/>
  </externalReferences>
  <definedNames>
    <definedName name="_xlnm._FilterDatabase" localSheetId="0" hidden="1">'8'!$A$7:$I$7</definedName>
    <definedName name="_xlnm.Print_Area" localSheetId="6">#REF!</definedName>
    <definedName name="_xlnm.Print_Area" localSheetId="0">#REF!</definedName>
    <definedName name="_xlnm.Print_Area" localSheetId="5">#REF!</definedName>
    <definedName name="_xlnm.Print_Area">#REF!</definedName>
    <definedName name="п" localSheetId="6">#REF!</definedName>
    <definedName name="п" localSheetId="3">#REF!</definedName>
    <definedName name="п" localSheetId="0">#REF!</definedName>
    <definedName name="п" localSheetId="5">#REF!</definedName>
    <definedName name="п">#REF!</definedName>
  </definedNames>
  <calcPr calcId="125725"/>
</workbook>
</file>

<file path=xl/calcChain.xml><?xml version="1.0" encoding="utf-8"?>
<calcChain xmlns="http://schemas.openxmlformats.org/spreadsheetml/2006/main">
  <c r="H120" i="60"/>
  <c r="J119"/>
  <c r="I119"/>
  <c r="G119"/>
  <c r="H118"/>
  <c r="J117"/>
  <c r="I117"/>
  <c r="H117" s="1"/>
  <c r="G117"/>
  <c r="H116"/>
  <c r="J115"/>
  <c r="I115"/>
  <c r="G115"/>
  <c r="H114"/>
  <c r="J113"/>
  <c r="I113"/>
  <c r="G113"/>
  <c r="J112"/>
  <c r="J111" s="1"/>
  <c r="I112"/>
  <c r="I111"/>
  <c r="H110"/>
  <c r="J109"/>
  <c r="I109"/>
  <c r="G109"/>
  <c r="H108"/>
  <c r="J107"/>
  <c r="I107"/>
  <c r="H107"/>
  <c r="G107"/>
  <c r="H106"/>
  <c r="J105"/>
  <c r="I105"/>
  <c r="H105" s="1"/>
  <c r="G105"/>
  <c r="H104"/>
  <c r="J103"/>
  <c r="I103"/>
  <c r="H103" s="1"/>
  <c r="G103"/>
  <c r="H102"/>
  <c r="J101"/>
  <c r="I101"/>
  <c r="G101"/>
  <c r="J100"/>
  <c r="I100"/>
  <c r="H100" s="1"/>
  <c r="J99"/>
  <c r="J95" s="1"/>
  <c r="J92" s="1"/>
  <c r="J91" s="1"/>
  <c r="J90" s="1"/>
  <c r="J89" s="1"/>
  <c r="I99"/>
  <c r="H99" s="1"/>
  <c r="G99"/>
  <c r="H98"/>
  <c r="H97"/>
  <c r="J96"/>
  <c r="I96"/>
  <c r="H96" s="1"/>
  <c r="G96"/>
  <c r="G95" s="1"/>
  <c r="G92" s="1"/>
  <c r="G91" s="1"/>
  <c r="G90" s="1"/>
  <c r="G89" s="1"/>
  <c r="I95"/>
  <c r="H94"/>
  <c r="J93"/>
  <c r="I93"/>
  <c r="D90"/>
  <c r="C90"/>
  <c r="C89"/>
  <c r="H88"/>
  <c r="J87"/>
  <c r="I87"/>
  <c r="H87" s="1"/>
  <c r="G87"/>
  <c r="J86"/>
  <c r="G86"/>
  <c r="G85" s="1"/>
  <c r="J85"/>
  <c r="H84"/>
  <c r="J83"/>
  <c r="J80" s="1"/>
  <c r="J79" s="1"/>
  <c r="J78" s="1"/>
  <c r="J77" s="1"/>
  <c r="I83"/>
  <c r="H83" s="1"/>
  <c r="G83"/>
  <c r="H82"/>
  <c r="J81"/>
  <c r="I81"/>
  <c r="H81" s="1"/>
  <c r="G81"/>
  <c r="G80" s="1"/>
  <c r="G79" s="1"/>
  <c r="G78" s="1"/>
  <c r="H76"/>
  <c r="J75"/>
  <c r="I75"/>
  <c r="H75" s="1"/>
  <c r="H74"/>
  <c r="J73"/>
  <c r="J72" s="1"/>
  <c r="J71" s="1"/>
  <c r="I73"/>
  <c r="H73" s="1"/>
  <c r="G71"/>
  <c r="H70"/>
  <c r="J69"/>
  <c r="I69"/>
  <c r="H69" s="1"/>
  <c r="G69"/>
  <c r="J68"/>
  <c r="I68"/>
  <c r="H68" s="1"/>
  <c r="G68"/>
  <c r="H67"/>
  <c r="H66"/>
  <c r="H65"/>
  <c r="J64"/>
  <c r="I64"/>
  <c r="G64"/>
  <c r="G60" s="1"/>
  <c r="G59" s="1"/>
  <c r="H63"/>
  <c r="H62"/>
  <c r="J61"/>
  <c r="I61"/>
  <c r="H61" s="1"/>
  <c r="G61"/>
  <c r="J60"/>
  <c r="J59"/>
  <c r="H58"/>
  <c r="H57"/>
  <c r="H56"/>
  <c r="J55"/>
  <c r="I55"/>
  <c r="G55"/>
  <c r="H53"/>
  <c r="H52"/>
  <c r="J51"/>
  <c r="I51"/>
  <c r="G51"/>
  <c r="J50"/>
  <c r="J49" s="1"/>
  <c r="I50"/>
  <c r="I49"/>
  <c r="C49"/>
  <c r="C48"/>
  <c r="H47"/>
  <c r="F47"/>
  <c r="D47"/>
  <c r="C47"/>
  <c r="H46"/>
  <c r="F46"/>
  <c r="D46"/>
  <c r="C46"/>
  <c r="J45"/>
  <c r="J44" s="1"/>
  <c r="J43" s="1"/>
  <c r="I45"/>
  <c r="I44" s="1"/>
  <c r="I43" s="1"/>
  <c r="H43" s="1"/>
  <c r="G45"/>
  <c r="G44" s="1"/>
  <c r="G43" s="1"/>
  <c r="D45"/>
  <c r="C45"/>
  <c r="D44"/>
  <c r="C44"/>
  <c r="C43"/>
  <c r="H42"/>
  <c r="J41"/>
  <c r="I41"/>
  <c r="H41" s="1"/>
  <c r="G41"/>
  <c r="H40"/>
  <c r="H39"/>
  <c r="H38"/>
  <c r="H37"/>
  <c r="H36"/>
  <c r="H35"/>
  <c r="J34"/>
  <c r="I34"/>
  <c r="H34" s="1"/>
  <c r="G34"/>
  <c r="H33"/>
  <c r="H32"/>
  <c r="H31"/>
  <c r="H30"/>
  <c r="H29"/>
  <c r="J28"/>
  <c r="I28"/>
  <c r="G28"/>
  <c r="D28"/>
  <c r="C28"/>
  <c r="H27"/>
  <c r="D27"/>
  <c r="C27"/>
  <c r="J26"/>
  <c r="I26"/>
  <c r="G26"/>
  <c r="H26" s="1"/>
  <c r="D26"/>
  <c r="C26"/>
  <c r="G25"/>
  <c r="D25"/>
  <c r="C25"/>
  <c r="H24"/>
  <c r="D24"/>
  <c r="C24"/>
  <c r="J23"/>
  <c r="J22" s="1"/>
  <c r="I23"/>
  <c r="G23"/>
  <c r="G22" s="1"/>
  <c r="D23"/>
  <c r="C23"/>
  <c r="I22"/>
  <c r="D22"/>
  <c r="C22"/>
  <c r="H21"/>
  <c r="D21"/>
  <c r="C21"/>
  <c r="J20"/>
  <c r="J19" s="1"/>
  <c r="I20"/>
  <c r="H20" s="1"/>
  <c r="G20"/>
  <c r="C20"/>
  <c r="I19"/>
  <c r="H19" s="1"/>
  <c r="G19"/>
  <c r="C19"/>
  <c r="D18"/>
  <c r="C18"/>
  <c r="H17"/>
  <c r="J16"/>
  <c r="I16"/>
  <c r="H16" s="1"/>
  <c r="G16"/>
  <c r="J15"/>
  <c r="J14" s="1"/>
  <c r="I15"/>
  <c r="H15" s="1"/>
  <c r="G15"/>
  <c r="G14" s="1"/>
  <c r="D15"/>
  <c r="C15"/>
  <c r="D14"/>
  <c r="C14"/>
  <c r="H13"/>
  <c r="F13"/>
  <c r="D13"/>
  <c r="C13"/>
  <c r="H12"/>
  <c r="F12"/>
  <c r="D12"/>
  <c r="C12"/>
  <c r="J11"/>
  <c r="I11"/>
  <c r="H11"/>
  <c r="G11"/>
  <c r="G10" s="1"/>
  <c r="G9" s="1"/>
  <c r="D11"/>
  <c r="C11"/>
  <c r="J10"/>
  <c r="J9" s="1"/>
  <c r="I10"/>
  <c r="D10"/>
  <c r="C10"/>
  <c r="I9"/>
  <c r="D9"/>
  <c r="C9"/>
  <c r="C8"/>
  <c r="H166" i="58"/>
  <c r="I165"/>
  <c r="H165" s="1"/>
  <c r="G165"/>
  <c r="H164"/>
  <c r="I163"/>
  <c r="H163" s="1"/>
  <c r="G163"/>
  <c r="H162"/>
  <c r="I161"/>
  <c r="H161" s="1"/>
  <c r="G161"/>
  <c r="H160"/>
  <c r="I159"/>
  <c r="I158" s="1"/>
  <c r="G159"/>
  <c r="G158"/>
  <c r="G157"/>
  <c r="H156"/>
  <c r="H155"/>
  <c r="G155"/>
  <c r="H154"/>
  <c r="H153"/>
  <c r="G153"/>
  <c r="G152"/>
  <c r="H152" s="1"/>
  <c r="H151"/>
  <c r="H150"/>
  <c r="G150"/>
  <c r="H147"/>
  <c r="I146"/>
  <c r="H146" s="1"/>
  <c r="G146"/>
  <c r="H145"/>
  <c r="I144"/>
  <c r="H144" s="1"/>
  <c r="G144"/>
  <c r="H143"/>
  <c r="I142"/>
  <c r="H142" s="1"/>
  <c r="G142"/>
  <c r="H141"/>
  <c r="I140"/>
  <c r="H140" s="1"/>
  <c r="G140"/>
  <c r="H139"/>
  <c r="I138"/>
  <c r="H138" s="1"/>
  <c r="G138"/>
  <c r="H137"/>
  <c r="I136"/>
  <c r="H136" s="1"/>
  <c r="G136"/>
  <c r="H135"/>
  <c r="I134"/>
  <c r="H134" s="1"/>
  <c r="G134"/>
  <c r="H133"/>
  <c r="H132"/>
  <c r="H131" s="1"/>
  <c r="I131"/>
  <c r="G131"/>
  <c r="G130" s="1"/>
  <c r="G127" s="1"/>
  <c r="G126" s="1"/>
  <c r="I130"/>
  <c r="I127" s="1"/>
  <c r="H129"/>
  <c r="I128"/>
  <c r="H128" s="1"/>
  <c r="D125"/>
  <c r="C125"/>
  <c r="C124"/>
  <c r="H123"/>
  <c r="G122"/>
  <c r="H122" s="1"/>
  <c r="H120"/>
  <c r="I119"/>
  <c r="I118" s="1"/>
  <c r="I117" s="1"/>
  <c r="H119"/>
  <c r="H118" s="1"/>
  <c r="G119"/>
  <c r="G118"/>
  <c r="H116"/>
  <c r="H115"/>
  <c r="G115"/>
  <c r="G114"/>
  <c r="H114" s="1"/>
  <c r="H113"/>
  <c r="I112"/>
  <c r="G112"/>
  <c r="H112" s="1"/>
  <c r="H111"/>
  <c r="I110"/>
  <c r="G110"/>
  <c r="H110" s="1"/>
  <c r="I109"/>
  <c r="I108"/>
  <c r="H105"/>
  <c r="I104"/>
  <c r="H104"/>
  <c r="H103"/>
  <c r="I102"/>
  <c r="H102" s="1"/>
  <c r="I101"/>
  <c r="I100" s="1"/>
  <c r="H100" s="1"/>
  <c r="H101"/>
  <c r="G100"/>
  <c r="H99"/>
  <c r="I98"/>
  <c r="G98"/>
  <c r="H98" s="1"/>
  <c r="I97"/>
  <c r="H96"/>
  <c r="H95"/>
  <c r="H94"/>
  <c r="I93"/>
  <c r="H93"/>
  <c r="G93"/>
  <c r="H92"/>
  <c r="H91"/>
  <c r="I90"/>
  <c r="I89" s="1"/>
  <c r="G90"/>
  <c r="G89"/>
  <c r="G88"/>
  <c r="H87"/>
  <c r="H86"/>
  <c r="H85"/>
  <c r="I84"/>
  <c r="H84" s="1"/>
  <c r="G84"/>
  <c r="H83"/>
  <c r="H82"/>
  <c r="H81"/>
  <c r="I80"/>
  <c r="G80"/>
  <c r="H80" s="1"/>
  <c r="C78"/>
  <c r="C77"/>
  <c r="H76"/>
  <c r="H75"/>
  <c r="D75"/>
  <c r="C75"/>
  <c r="H74"/>
  <c r="F74"/>
  <c r="D74"/>
  <c r="C74"/>
  <c r="I73"/>
  <c r="G73"/>
  <c r="H73" s="1"/>
  <c r="D73"/>
  <c r="C73"/>
  <c r="I72"/>
  <c r="D72"/>
  <c r="C72"/>
  <c r="I71"/>
  <c r="C71"/>
  <c r="H70"/>
  <c r="I69"/>
  <c r="H69" s="1"/>
  <c r="G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I46"/>
  <c r="H46" s="1"/>
  <c r="H45"/>
  <c r="H44"/>
  <c r="H43"/>
  <c r="H42"/>
  <c r="H41"/>
  <c r="H40"/>
  <c r="I39"/>
  <c r="H39" s="1"/>
  <c r="G39"/>
  <c r="H38"/>
  <c r="H37"/>
  <c r="H36"/>
  <c r="I35"/>
  <c r="H35" s="1"/>
  <c r="G35"/>
  <c r="H34"/>
  <c r="H33"/>
  <c r="H32"/>
  <c r="H31"/>
  <c r="H30"/>
  <c r="I29"/>
  <c r="H29"/>
  <c r="G29"/>
  <c r="D29"/>
  <c r="C29"/>
  <c r="H28"/>
  <c r="I27"/>
  <c r="H27" s="1"/>
  <c r="G27"/>
  <c r="D27"/>
  <c r="C27"/>
  <c r="G26"/>
  <c r="D26"/>
  <c r="C26"/>
  <c r="H25"/>
  <c r="I24"/>
  <c r="H24" s="1"/>
  <c r="G24"/>
  <c r="D24"/>
  <c r="C24"/>
  <c r="G23"/>
  <c r="D23"/>
  <c r="C23"/>
  <c r="H22"/>
  <c r="D22"/>
  <c r="C22"/>
  <c r="I21"/>
  <c r="H21" s="1"/>
  <c r="G21"/>
  <c r="C21"/>
  <c r="I20"/>
  <c r="H20" s="1"/>
  <c r="G20"/>
  <c r="C20"/>
  <c r="G19"/>
  <c r="D19"/>
  <c r="C19"/>
  <c r="H18"/>
  <c r="I17"/>
  <c r="I16" s="1"/>
  <c r="H17"/>
  <c r="G17"/>
  <c r="G16"/>
  <c r="G15" s="1"/>
  <c r="D16"/>
  <c r="C16"/>
  <c r="D15"/>
  <c r="C15"/>
  <c r="H14"/>
  <c r="H13"/>
  <c r="D13"/>
  <c r="C13"/>
  <c r="I12"/>
  <c r="G12"/>
  <c r="H12" s="1"/>
  <c r="D12"/>
  <c r="C12"/>
  <c r="I11"/>
  <c r="G11"/>
  <c r="H11" s="1"/>
  <c r="D11"/>
  <c r="C11"/>
  <c r="I10"/>
  <c r="D10"/>
  <c r="C10"/>
  <c r="C9"/>
  <c r="J100" i="59"/>
  <c r="I100"/>
  <c r="H35"/>
  <c r="H36"/>
  <c r="J28"/>
  <c r="I28"/>
  <c r="I34"/>
  <c r="G28"/>
  <c r="H32"/>
  <c r="H31"/>
  <c r="J75"/>
  <c r="J73"/>
  <c r="J72" s="1"/>
  <c r="J71" s="1"/>
  <c r="G20"/>
  <c r="G34"/>
  <c r="H34" s="1"/>
  <c r="G41"/>
  <c r="G45"/>
  <c r="G44" s="1"/>
  <c r="G43" s="1"/>
  <c r="H76"/>
  <c r="I75"/>
  <c r="H75" s="1"/>
  <c r="H74"/>
  <c r="I73"/>
  <c r="G71"/>
  <c r="H82"/>
  <c r="J81"/>
  <c r="I81"/>
  <c r="G81"/>
  <c r="G80" s="1"/>
  <c r="G99"/>
  <c r="H108"/>
  <c r="J107"/>
  <c r="I107"/>
  <c r="G107"/>
  <c r="I25" i="49"/>
  <c r="G108"/>
  <c r="H110"/>
  <c r="I109"/>
  <c r="H109" s="1"/>
  <c r="G109"/>
  <c r="G133"/>
  <c r="G72"/>
  <c r="G71" s="1"/>
  <c r="G38"/>
  <c r="G28"/>
  <c r="G8" i="60" l="1"/>
  <c r="J48"/>
  <c r="H95"/>
  <c r="G77"/>
  <c r="H101"/>
  <c r="I14"/>
  <c r="J25"/>
  <c r="H45"/>
  <c r="I92"/>
  <c r="I91" s="1"/>
  <c r="H22"/>
  <c r="H9"/>
  <c r="H10"/>
  <c r="G18"/>
  <c r="J18"/>
  <c r="J8" s="1"/>
  <c r="J121" s="1"/>
  <c r="H23"/>
  <c r="I25"/>
  <c r="H25" s="1"/>
  <c r="H28"/>
  <c r="H51"/>
  <c r="H55"/>
  <c r="I60"/>
  <c r="I59" s="1"/>
  <c r="H64"/>
  <c r="I86"/>
  <c r="H109"/>
  <c r="H113"/>
  <c r="H115"/>
  <c r="H119"/>
  <c r="H59"/>
  <c r="H92"/>
  <c r="H60"/>
  <c r="H44"/>
  <c r="G50"/>
  <c r="G49" s="1"/>
  <c r="G48" s="1"/>
  <c r="I72"/>
  <c r="I80"/>
  <c r="H93"/>
  <c r="G112"/>
  <c r="H109" i="58"/>
  <c r="I126"/>
  <c r="I125" s="1"/>
  <c r="H127"/>
  <c r="H126" s="1"/>
  <c r="H97"/>
  <c r="I88"/>
  <c r="H88" s="1"/>
  <c r="H89"/>
  <c r="I157"/>
  <c r="H157" s="1"/>
  <c r="H158"/>
  <c r="H16"/>
  <c r="I15"/>
  <c r="I107"/>
  <c r="G109"/>
  <c r="G108" s="1"/>
  <c r="G107" s="1"/>
  <c r="G10"/>
  <c r="G9" s="1"/>
  <c r="I26"/>
  <c r="H26" s="1"/>
  <c r="G72"/>
  <c r="I79"/>
  <c r="H90"/>
  <c r="G149"/>
  <c r="H159"/>
  <c r="I23"/>
  <c r="G121"/>
  <c r="H121" s="1"/>
  <c r="H130"/>
  <c r="G79"/>
  <c r="G78" s="1"/>
  <c r="G77" s="1"/>
  <c r="G97"/>
  <c r="I72" i="59"/>
  <c r="I71" s="1"/>
  <c r="H71" s="1"/>
  <c r="H73"/>
  <c r="H81"/>
  <c r="H107"/>
  <c r="G34" i="49"/>
  <c r="I34"/>
  <c r="H37"/>
  <c r="H36"/>
  <c r="H35"/>
  <c r="H144"/>
  <c r="I143"/>
  <c r="G143"/>
  <c r="I28"/>
  <c r="H32"/>
  <c r="H86" i="60" l="1"/>
  <c r="I85"/>
  <c r="H85" s="1"/>
  <c r="H14"/>
  <c r="H50"/>
  <c r="H49"/>
  <c r="I18"/>
  <c r="H18" s="1"/>
  <c r="H80"/>
  <c r="I79"/>
  <c r="H72"/>
  <c r="I71"/>
  <c r="G111"/>
  <c r="H112"/>
  <c r="I90"/>
  <c r="H91"/>
  <c r="G71" i="58"/>
  <c r="H71" s="1"/>
  <c r="H72"/>
  <c r="H23"/>
  <c r="I19"/>
  <c r="H19" s="1"/>
  <c r="H79"/>
  <c r="I78"/>
  <c r="H15"/>
  <c r="I9"/>
  <c r="G106"/>
  <c r="H108"/>
  <c r="I124"/>
  <c r="H10"/>
  <c r="G117"/>
  <c r="H117" s="1"/>
  <c r="I106"/>
  <c r="H106" s="1"/>
  <c r="H107"/>
  <c r="G148"/>
  <c r="H149"/>
  <c r="H72" i="59"/>
  <c r="H143" i="49"/>
  <c r="H34"/>
  <c r="G164"/>
  <c r="G162"/>
  <c r="G160"/>
  <c r="G158"/>
  <c r="H142"/>
  <c r="I141"/>
  <c r="G141"/>
  <c r="G99"/>
  <c r="I112" i="59"/>
  <c r="J112"/>
  <c r="I26" i="49"/>
  <c r="J45" i="59"/>
  <c r="J119"/>
  <c r="J117"/>
  <c r="J115"/>
  <c r="J113"/>
  <c r="I119"/>
  <c r="I117"/>
  <c r="I115"/>
  <c r="I113"/>
  <c r="H104" i="49"/>
  <c r="H102"/>
  <c r="I101"/>
  <c r="H101" s="1"/>
  <c r="I103"/>
  <c r="H103" s="1"/>
  <c r="I72"/>
  <c r="H74"/>
  <c r="D74"/>
  <c r="C74"/>
  <c r="H13"/>
  <c r="H12"/>
  <c r="H165"/>
  <c r="H163"/>
  <c r="H161"/>
  <c r="H159"/>
  <c r="H82"/>
  <c r="I101" i="59"/>
  <c r="H39" i="49"/>
  <c r="H40"/>
  <c r="I38"/>
  <c r="H44"/>
  <c r="I45"/>
  <c r="J34" i="59"/>
  <c r="H40"/>
  <c r="H42"/>
  <c r="I41"/>
  <c r="J41"/>
  <c r="G51"/>
  <c r="G79" i="49"/>
  <c r="H69"/>
  <c r="I68"/>
  <c r="G68"/>
  <c r="I8" i="60" l="1"/>
  <c r="H8" s="1"/>
  <c r="H111"/>
  <c r="G121"/>
  <c r="H79"/>
  <c r="I78"/>
  <c r="I89"/>
  <c r="H89" s="1"/>
  <c r="H90"/>
  <c r="H71"/>
  <c r="I48"/>
  <c r="H148" i="58"/>
  <c r="G125"/>
  <c r="H78"/>
  <c r="I77"/>
  <c r="H77" s="1"/>
  <c r="H9"/>
  <c r="I167"/>
  <c r="H28" i="59"/>
  <c r="H141" i="49"/>
  <c r="H41" i="59"/>
  <c r="I100" i="49"/>
  <c r="H68"/>
  <c r="J111" i="59"/>
  <c r="J109"/>
  <c r="J105"/>
  <c r="J103"/>
  <c r="J101"/>
  <c r="J99"/>
  <c r="J96"/>
  <c r="J93"/>
  <c r="J87"/>
  <c r="J86" s="1"/>
  <c r="J85" s="1"/>
  <c r="J83"/>
  <c r="J80" s="1"/>
  <c r="J79" s="1"/>
  <c r="J78" s="1"/>
  <c r="J69"/>
  <c r="J68" s="1"/>
  <c r="J64"/>
  <c r="J61"/>
  <c r="J60" s="1"/>
  <c r="J59" s="1"/>
  <c r="J55"/>
  <c r="J51"/>
  <c r="J44"/>
  <c r="J43" s="1"/>
  <c r="J26"/>
  <c r="J25" s="1"/>
  <c r="J18" s="1"/>
  <c r="J23"/>
  <c r="J22" s="1"/>
  <c r="J20"/>
  <c r="J19" s="1"/>
  <c r="J16"/>
  <c r="J15" s="1"/>
  <c r="J14" s="1"/>
  <c r="J11"/>
  <c r="J10" s="1"/>
  <c r="J9" s="1"/>
  <c r="H120"/>
  <c r="G119"/>
  <c r="H118"/>
  <c r="G117"/>
  <c r="H117" s="1"/>
  <c r="H116"/>
  <c r="G115"/>
  <c r="H115" s="1"/>
  <c r="H114"/>
  <c r="G113"/>
  <c r="H113" s="1"/>
  <c r="I111"/>
  <c r="H110"/>
  <c r="I109"/>
  <c r="G109"/>
  <c r="H106"/>
  <c r="I105"/>
  <c r="G105"/>
  <c r="H104"/>
  <c r="I103"/>
  <c r="G103"/>
  <c r="H102"/>
  <c r="G101"/>
  <c r="H101" s="1"/>
  <c r="H100"/>
  <c r="I99"/>
  <c r="H98"/>
  <c r="H97"/>
  <c r="I96"/>
  <c r="G96"/>
  <c r="G95" s="1"/>
  <c r="H94"/>
  <c r="I93"/>
  <c r="H93" s="1"/>
  <c r="D90"/>
  <c r="C90"/>
  <c r="C89"/>
  <c r="H88"/>
  <c r="I87"/>
  <c r="I86" s="1"/>
  <c r="G87"/>
  <c r="G86" s="1"/>
  <c r="G85" s="1"/>
  <c r="H84"/>
  <c r="I83"/>
  <c r="I80" s="1"/>
  <c r="I79" s="1"/>
  <c r="I78" s="1"/>
  <c r="G83"/>
  <c r="H70"/>
  <c r="I69"/>
  <c r="I68" s="1"/>
  <c r="G69"/>
  <c r="G68" s="1"/>
  <c r="H67"/>
  <c r="H66"/>
  <c r="H65"/>
  <c r="I64"/>
  <c r="G64"/>
  <c r="H63"/>
  <c r="H62"/>
  <c r="I61"/>
  <c r="I60" s="1"/>
  <c r="I59" s="1"/>
  <c r="G61"/>
  <c r="H58"/>
  <c r="H57"/>
  <c r="H56"/>
  <c r="I55"/>
  <c r="G55"/>
  <c r="H53"/>
  <c r="H52"/>
  <c r="I51"/>
  <c r="I50" s="1"/>
  <c r="G50"/>
  <c r="C49"/>
  <c r="C48"/>
  <c r="H47"/>
  <c r="F47"/>
  <c r="D47"/>
  <c r="C47"/>
  <c r="H46"/>
  <c r="F46"/>
  <c r="D46"/>
  <c r="C46"/>
  <c r="I45"/>
  <c r="I44" s="1"/>
  <c r="D45"/>
  <c r="C45"/>
  <c r="D44"/>
  <c r="C44"/>
  <c r="C43"/>
  <c r="H39"/>
  <c r="H38"/>
  <c r="H37"/>
  <c r="H33"/>
  <c r="H30"/>
  <c r="H29"/>
  <c r="D28"/>
  <c r="C28"/>
  <c r="H27"/>
  <c r="D27"/>
  <c r="C27"/>
  <c r="I26"/>
  <c r="H26" s="1"/>
  <c r="G26"/>
  <c r="G25" s="1"/>
  <c r="D26"/>
  <c r="C26"/>
  <c r="D25"/>
  <c r="C25"/>
  <c r="H24"/>
  <c r="D24"/>
  <c r="C24"/>
  <c r="I23"/>
  <c r="G23"/>
  <c r="G22" s="1"/>
  <c r="D23"/>
  <c r="C23"/>
  <c r="D22"/>
  <c r="C22"/>
  <c r="H21"/>
  <c r="D21"/>
  <c r="C21"/>
  <c r="I20"/>
  <c r="I19" s="1"/>
  <c r="G19"/>
  <c r="C20"/>
  <c r="C19"/>
  <c r="D18"/>
  <c r="C18"/>
  <c r="H17"/>
  <c r="I16"/>
  <c r="I15" s="1"/>
  <c r="G16"/>
  <c r="G15" s="1"/>
  <c r="G14" s="1"/>
  <c r="D15"/>
  <c r="C15"/>
  <c r="D14"/>
  <c r="C14"/>
  <c r="H13"/>
  <c r="F13"/>
  <c r="D13"/>
  <c r="C13"/>
  <c r="H12"/>
  <c r="F12"/>
  <c r="D12"/>
  <c r="C12"/>
  <c r="I11"/>
  <c r="G11"/>
  <c r="G10" s="1"/>
  <c r="G9" s="1"/>
  <c r="D11"/>
  <c r="C11"/>
  <c r="D10"/>
  <c r="C10"/>
  <c r="D9"/>
  <c r="C9"/>
  <c r="C8"/>
  <c r="H60" i="49"/>
  <c r="H67"/>
  <c r="H66"/>
  <c r="H64"/>
  <c r="H62"/>
  <c r="H61"/>
  <c r="H65"/>
  <c r="H63"/>
  <c r="H57"/>
  <c r="H59"/>
  <c r="H52"/>
  <c r="H56"/>
  <c r="H55"/>
  <c r="I71"/>
  <c r="I70" s="1"/>
  <c r="H58"/>
  <c r="H54"/>
  <c r="H53"/>
  <c r="H51"/>
  <c r="H50"/>
  <c r="H49"/>
  <c r="H47"/>
  <c r="H48"/>
  <c r="H46"/>
  <c r="H17"/>
  <c r="C70"/>
  <c r="C71"/>
  <c r="D71"/>
  <c r="C72"/>
  <c r="D72"/>
  <c r="G70"/>
  <c r="H122"/>
  <c r="G121"/>
  <c r="H121" s="1"/>
  <c r="H115"/>
  <c r="G114"/>
  <c r="H114" s="1"/>
  <c r="I127"/>
  <c r="H127" s="1"/>
  <c r="H128"/>
  <c r="H146"/>
  <c r="I145"/>
  <c r="G145"/>
  <c r="G152"/>
  <c r="H155"/>
  <c r="G154"/>
  <c r="H154" s="1"/>
  <c r="H153"/>
  <c r="H150"/>
  <c r="G149"/>
  <c r="H149" s="1"/>
  <c r="I85" i="59" l="1"/>
  <c r="H85" s="1"/>
  <c r="H86"/>
  <c r="H96"/>
  <c r="H48" i="60"/>
  <c r="I121"/>
  <c r="H121" s="1"/>
  <c r="H78"/>
  <c r="I77"/>
  <c r="H77" s="1"/>
  <c r="G124" i="58"/>
  <c r="H125"/>
  <c r="I25" i="59"/>
  <c r="H25" s="1"/>
  <c r="H100" i="49"/>
  <c r="I99"/>
  <c r="H16" i="59"/>
  <c r="J50"/>
  <c r="J49" s="1"/>
  <c r="J48" s="1"/>
  <c r="H99"/>
  <c r="H103"/>
  <c r="H23"/>
  <c r="H61"/>
  <c r="G92"/>
  <c r="G91" s="1"/>
  <c r="G90" s="1"/>
  <c r="H105"/>
  <c r="G18"/>
  <c r="G8" s="1"/>
  <c r="H64"/>
  <c r="H11"/>
  <c r="H69"/>
  <c r="H83"/>
  <c r="J95"/>
  <c r="J92" s="1"/>
  <c r="J91" s="1"/>
  <c r="J90" s="1"/>
  <c r="J89" s="1"/>
  <c r="H55"/>
  <c r="I10"/>
  <c r="H109"/>
  <c r="I95"/>
  <c r="I92" s="1"/>
  <c r="J77"/>
  <c r="H87"/>
  <c r="H20"/>
  <c r="H19"/>
  <c r="H51"/>
  <c r="H50"/>
  <c r="G112"/>
  <c r="H119"/>
  <c r="H44"/>
  <c r="H45"/>
  <c r="I49"/>
  <c r="I48" s="1"/>
  <c r="H68"/>
  <c r="I77"/>
  <c r="H15"/>
  <c r="I14"/>
  <c r="I43"/>
  <c r="H43" s="1"/>
  <c r="I22"/>
  <c r="G49"/>
  <c r="G60"/>
  <c r="G59" s="1"/>
  <c r="H59" s="1"/>
  <c r="H45" i="49"/>
  <c r="H72"/>
  <c r="H70"/>
  <c r="H71"/>
  <c r="G113"/>
  <c r="H113" s="1"/>
  <c r="G120"/>
  <c r="H145"/>
  <c r="G151"/>
  <c r="H151" s="1"/>
  <c r="H152"/>
  <c r="G111" i="59" l="1"/>
  <c r="H111" s="1"/>
  <c r="H112"/>
  <c r="G167" i="58"/>
  <c r="H167" s="1"/>
  <c r="H124"/>
  <c r="I18" i="59"/>
  <c r="H18" s="1"/>
  <c r="J8"/>
  <c r="J121" s="1"/>
  <c r="H95"/>
  <c r="H10"/>
  <c r="I9"/>
  <c r="H9" s="1"/>
  <c r="H92"/>
  <c r="I91"/>
  <c r="H80"/>
  <c r="G79"/>
  <c r="G78" s="1"/>
  <c r="G77" s="1"/>
  <c r="H49"/>
  <c r="H60"/>
  <c r="H22"/>
  <c r="H14"/>
  <c r="H120" i="49"/>
  <c r="H99"/>
  <c r="G148"/>
  <c r="I90" i="59" l="1"/>
  <c r="I89" s="1"/>
  <c r="H91"/>
  <c r="I8"/>
  <c r="H79"/>
  <c r="H148" i="49"/>
  <c r="G147"/>
  <c r="H147" s="1"/>
  <c r="I121" i="59" l="1"/>
  <c r="G48"/>
  <c r="H48" s="1"/>
  <c r="H8"/>
  <c r="H78"/>
  <c r="H27" i="49"/>
  <c r="H134"/>
  <c r="H41"/>
  <c r="H42"/>
  <c r="H21"/>
  <c r="D21"/>
  <c r="C21"/>
  <c r="I20"/>
  <c r="I19" s="1"/>
  <c r="G20"/>
  <c r="C20"/>
  <c r="C19"/>
  <c r="G137"/>
  <c r="G139"/>
  <c r="G97"/>
  <c r="G96" s="1"/>
  <c r="G23"/>
  <c r="H98"/>
  <c r="I97"/>
  <c r="H140"/>
  <c r="I139"/>
  <c r="I137"/>
  <c r="H138"/>
  <c r="H24"/>
  <c r="I23"/>
  <c r="I22" s="1"/>
  <c r="D24"/>
  <c r="C24"/>
  <c r="D23"/>
  <c r="C23"/>
  <c r="D22"/>
  <c r="C22"/>
  <c r="H112"/>
  <c r="G111"/>
  <c r="G107" s="1"/>
  <c r="G106" s="1"/>
  <c r="G92"/>
  <c r="H95"/>
  <c r="H94"/>
  <c r="H93"/>
  <c r="I92"/>
  <c r="I83"/>
  <c r="H86"/>
  <c r="G83"/>
  <c r="H91"/>
  <c r="H90"/>
  <c r="I89"/>
  <c r="I88" s="1"/>
  <c r="I87" s="1"/>
  <c r="G89"/>
  <c r="H85"/>
  <c r="H84"/>
  <c r="H81"/>
  <c r="H80"/>
  <c r="I79"/>
  <c r="I11"/>
  <c r="G11"/>
  <c r="H43"/>
  <c r="G26"/>
  <c r="G25" s="1"/>
  <c r="D27"/>
  <c r="C27"/>
  <c r="D26"/>
  <c r="C26"/>
  <c r="D25"/>
  <c r="C25"/>
  <c r="I16"/>
  <c r="G16"/>
  <c r="G15" s="1"/>
  <c r="G14" s="1"/>
  <c r="H25" l="1"/>
  <c r="H11"/>
  <c r="H26"/>
  <c r="H90" i="59"/>
  <c r="G89"/>
  <c r="H77"/>
  <c r="I15" i="49"/>
  <c r="H16"/>
  <c r="H20"/>
  <c r="H97"/>
  <c r="G78"/>
  <c r="G77" s="1"/>
  <c r="G76" s="1"/>
  <c r="I78"/>
  <c r="H23"/>
  <c r="I96"/>
  <c r="G22"/>
  <c r="H22" s="1"/>
  <c r="I18"/>
  <c r="H139"/>
  <c r="G19"/>
  <c r="H19" s="1"/>
  <c r="H137"/>
  <c r="H89"/>
  <c r="G88"/>
  <c r="G87" s="1"/>
  <c r="H79"/>
  <c r="H92"/>
  <c r="H83"/>
  <c r="G121" i="59" l="1"/>
  <c r="H121" s="1"/>
  <c r="H89"/>
  <c r="G18" i="49"/>
  <c r="H18" s="1"/>
  <c r="I14"/>
  <c r="H14" s="1"/>
  <c r="H15"/>
  <c r="I77"/>
  <c r="I76" s="1"/>
  <c r="H38"/>
  <c r="H78"/>
  <c r="H96"/>
  <c r="H87"/>
  <c r="H88"/>
  <c r="H31"/>
  <c r="H119" l="1"/>
  <c r="H131"/>
  <c r="G130" l="1"/>
  <c r="G10"/>
  <c r="I130" l="1"/>
  <c r="H136" l="1"/>
  <c r="H132"/>
  <c r="H130" s="1"/>
  <c r="G135"/>
  <c r="G118"/>
  <c r="H33"/>
  <c r="H30"/>
  <c r="H29"/>
  <c r="G157"/>
  <c r="I162"/>
  <c r="I133"/>
  <c r="I135"/>
  <c r="D28"/>
  <c r="C28"/>
  <c r="I10"/>
  <c r="H10" s="1"/>
  <c r="C13"/>
  <c r="D13"/>
  <c r="F13"/>
  <c r="D10"/>
  <c r="C10"/>
  <c r="C77"/>
  <c r="H77"/>
  <c r="H75"/>
  <c r="H73"/>
  <c r="D15"/>
  <c r="C15"/>
  <c r="I164"/>
  <c r="H164" s="1"/>
  <c r="I160"/>
  <c r="H160" s="1"/>
  <c r="I158"/>
  <c r="I118"/>
  <c r="B54" i="53"/>
  <c r="B53"/>
  <c r="B52"/>
  <c r="B51"/>
  <c r="B50"/>
  <c r="B49"/>
  <c r="B48"/>
  <c r="B47"/>
  <c r="B46"/>
  <c r="B45"/>
  <c r="I44"/>
  <c r="I43" s="1"/>
  <c r="I42" s="1"/>
  <c r="B44"/>
  <c r="B43"/>
  <c r="B42"/>
  <c r="B41"/>
  <c r="B40"/>
  <c r="B39"/>
  <c r="B38"/>
  <c r="I37"/>
  <c r="I36" s="1"/>
  <c r="B37"/>
  <c r="B36"/>
  <c r="B35"/>
  <c r="B34"/>
  <c r="I33"/>
  <c r="I32" s="1"/>
  <c r="I31" s="1"/>
  <c r="B33"/>
  <c r="B32"/>
  <c r="B31"/>
  <c r="B30"/>
  <c r="B29"/>
  <c r="B28"/>
  <c r="B26"/>
  <c r="B25"/>
  <c r="B24"/>
  <c r="B23"/>
  <c r="I22"/>
  <c r="I20" s="1"/>
  <c r="I19" s="1"/>
  <c r="B22"/>
  <c r="B21"/>
  <c r="B20"/>
  <c r="B19"/>
  <c r="B18"/>
  <c r="B17"/>
  <c r="I16"/>
  <c r="I15"/>
  <c r="I13"/>
  <c r="I12" s="1"/>
  <c r="B15"/>
  <c r="B14"/>
  <c r="H13"/>
  <c r="B13"/>
  <c r="I11"/>
  <c r="I9" s="1"/>
  <c r="I8" s="1"/>
  <c r="H9"/>
  <c r="B7"/>
  <c r="H53" i="50"/>
  <c r="B55"/>
  <c r="F54"/>
  <c r="E54"/>
  <c r="D54"/>
  <c r="C54"/>
  <c r="B54"/>
  <c r="I53"/>
  <c r="E53"/>
  <c r="D53"/>
  <c r="C53"/>
  <c r="B53"/>
  <c r="F52"/>
  <c r="E52"/>
  <c r="D52"/>
  <c r="C52"/>
  <c r="B52"/>
  <c r="E51"/>
  <c r="D51"/>
  <c r="C51"/>
  <c r="B51"/>
  <c r="E50"/>
  <c r="D50"/>
  <c r="C50"/>
  <c r="B50"/>
  <c r="E49"/>
  <c r="D49"/>
  <c r="C49"/>
  <c r="B49"/>
  <c r="F48"/>
  <c r="D48"/>
  <c r="C48"/>
  <c r="B48"/>
  <c r="D47"/>
  <c r="C47"/>
  <c r="B47"/>
  <c r="F46"/>
  <c r="D46"/>
  <c r="C46"/>
  <c r="B46"/>
  <c r="I45"/>
  <c r="I44" s="1"/>
  <c r="I43" s="1"/>
  <c r="I42" s="1"/>
  <c r="H45"/>
  <c r="D45"/>
  <c r="C45"/>
  <c r="B45"/>
  <c r="H44"/>
  <c r="E44"/>
  <c r="D44"/>
  <c r="C44"/>
  <c r="B44"/>
  <c r="D43"/>
  <c r="C43"/>
  <c r="B43"/>
  <c r="C42"/>
  <c r="B42"/>
  <c r="F41"/>
  <c r="E41"/>
  <c r="D41"/>
  <c r="C41"/>
  <c r="B41"/>
  <c r="E40"/>
  <c r="D40"/>
  <c r="C40"/>
  <c r="B40"/>
  <c r="E39"/>
  <c r="D39"/>
  <c r="C39"/>
  <c r="B39"/>
  <c r="E38"/>
  <c r="D38"/>
  <c r="C38"/>
  <c r="B38"/>
  <c r="D37"/>
  <c r="C37"/>
  <c r="B37"/>
  <c r="C36"/>
  <c r="B36"/>
  <c r="F35"/>
  <c r="E35"/>
  <c r="D35"/>
  <c r="C35"/>
  <c r="B35"/>
  <c r="F34"/>
  <c r="E34"/>
  <c r="D34"/>
  <c r="C34"/>
  <c r="B34"/>
  <c r="E33"/>
  <c r="D33"/>
  <c r="C33"/>
  <c r="B33"/>
  <c r="I32"/>
  <c r="I31" s="1"/>
  <c r="H32"/>
  <c r="D32"/>
  <c r="C32"/>
  <c r="B32"/>
  <c r="H31"/>
  <c r="C31"/>
  <c r="B31"/>
  <c r="F28"/>
  <c r="E28"/>
  <c r="D28"/>
  <c r="C28"/>
  <c r="B28"/>
  <c r="F26"/>
  <c r="E26"/>
  <c r="D26"/>
  <c r="C26"/>
  <c r="B26"/>
  <c r="F25"/>
  <c r="E25"/>
  <c r="D25"/>
  <c r="C25"/>
  <c r="B25"/>
  <c r="F24"/>
  <c r="E24"/>
  <c r="D24"/>
  <c r="C24"/>
  <c r="B24"/>
  <c r="E23"/>
  <c r="I22"/>
  <c r="I20"/>
  <c r="I19" s="1"/>
  <c r="H22"/>
  <c r="H20" s="1"/>
  <c r="H19" s="1"/>
  <c r="F22"/>
  <c r="E22"/>
  <c r="D22"/>
  <c r="C22"/>
  <c r="B22"/>
  <c r="F21"/>
  <c r="E21"/>
  <c r="D21"/>
  <c r="C21"/>
  <c r="B21"/>
  <c r="G20"/>
  <c r="E20"/>
  <c r="D20"/>
  <c r="C20"/>
  <c r="B20"/>
  <c r="D19"/>
  <c r="C19"/>
  <c r="B19"/>
  <c r="F18"/>
  <c r="E18"/>
  <c r="D18"/>
  <c r="C18"/>
  <c r="B18"/>
  <c r="E17"/>
  <c r="D17"/>
  <c r="C17"/>
  <c r="B17"/>
  <c r="D16"/>
  <c r="C16"/>
  <c r="B16"/>
  <c r="H15"/>
  <c r="I15" s="1"/>
  <c r="I13" s="1"/>
  <c r="I12" s="1"/>
  <c r="F15"/>
  <c r="E15"/>
  <c r="D15"/>
  <c r="C15"/>
  <c r="B15"/>
  <c r="F14"/>
  <c r="E14"/>
  <c r="D14"/>
  <c r="C14"/>
  <c r="B14"/>
  <c r="G13"/>
  <c r="E13"/>
  <c r="D13"/>
  <c r="C13"/>
  <c r="B13"/>
  <c r="B12"/>
  <c r="I11"/>
  <c r="I9" s="1"/>
  <c r="I8" s="1"/>
  <c r="H11"/>
  <c r="H9" s="1"/>
  <c r="H8" s="1"/>
  <c r="F11"/>
  <c r="E11"/>
  <c r="D11"/>
  <c r="C11"/>
  <c r="B11"/>
  <c r="F10"/>
  <c r="E10"/>
  <c r="D10"/>
  <c r="C10"/>
  <c r="B10"/>
  <c r="G9"/>
  <c r="G8" s="1"/>
  <c r="E9"/>
  <c r="D9"/>
  <c r="C9"/>
  <c r="B9"/>
  <c r="D8"/>
  <c r="C8"/>
  <c r="B8"/>
  <c r="C7"/>
  <c r="B7"/>
  <c r="D124" i="49"/>
  <c r="C124"/>
  <c r="C123"/>
  <c r="C76"/>
  <c r="D75"/>
  <c r="C75"/>
  <c r="F73"/>
  <c r="D73"/>
  <c r="C73"/>
  <c r="D18"/>
  <c r="C18"/>
  <c r="D14"/>
  <c r="C14"/>
  <c r="F12"/>
  <c r="D12"/>
  <c r="C12"/>
  <c r="D11"/>
  <c r="C11"/>
  <c r="D9"/>
  <c r="C9"/>
  <c r="C8"/>
  <c r="H43" i="50"/>
  <c r="H42" s="1"/>
  <c r="B13" i="48"/>
  <c r="I37" i="45"/>
  <c r="I36" s="1"/>
  <c r="I22"/>
  <c r="I16"/>
  <c r="I44" i="46"/>
  <c r="I43" s="1"/>
  <c r="I42" s="1"/>
  <c r="H13"/>
  <c r="J53"/>
  <c r="J44"/>
  <c r="J43" s="1"/>
  <c r="J42" s="1"/>
  <c r="H53"/>
  <c r="J32"/>
  <c r="J31" s="1"/>
  <c r="I32"/>
  <c r="I31" s="1"/>
  <c r="J22"/>
  <c r="J20" s="1"/>
  <c r="J19" s="1"/>
  <c r="I22"/>
  <c r="I20" s="1"/>
  <c r="I19" s="1"/>
  <c r="J15"/>
  <c r="J13"/>
  <c r="J12" s="1"/>
  <c r="I15"/>
  <c r="I13" s="1"/>
  <c r="I12" s="1"/>
  <c r="H9"/>
  <c r="J11"/>
  <c r="J9" s="1"/>
  <c r="J8" s="1"/>
  <c r="I11"/>
  <c r="I9" s="1"/>
  <c r="I8" s="1"/>
  <c r="I44" i="45"/>
  <c r="I43" s="1"/>
  <c r="I42" s="1"/>
  <c r="I20"/>
  <c r="I19" s="1"/>
  <c r="I33"/>
  <c r="I32" s="1"/>
  <c r="I31" s="1"/>
  <c r="I15"/>
  <c r="I13" s="1"/>
  <c r="I12" s="1"/>
  <c r="H13"/>
  <c r="B19" i="48"/>
  <c r="B20" s="1"/>
  <c r="C11"/>
  <c r="C10"/>
  <c r="C19"/>
  <c r="B54" i="46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6"/>
  <c r="B25"/>
  <c r="B24"/>
  <c r="B23"/>
  <c r="B22"/>
  <c r="B21"/>
  <c r="B20"/>
  <c r="B19"/>
  <c r="B18"/>
  <c r="B17"/>
  <c r="B15"/>
  <c r="B14"/>
  <c r="B13"/>
  <c r="B7"/>
  <c r="H9" i="45"/>
  <c r="I9"/>
  <c r="I8" s="1"/>
  <c r="I7" s="1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6"/>
  <c r="B25"/>
  <c r="B24"/>
  <c r="B23"/>
  <c r="B22"/>
  <c r="B21"/>
  <c r="B20"/>
  <c r="B19"/>
  <c r="B18"/>
  <c r="B17"/>
  <c r="B15"/>
  <c r="B14"/>
  <c r="B13"/>
  <c r="B7"/>
  <c r="H76" i="49"/>
  <c r="H162" l="1"/>
  <c r="G7" i="50"/>
  <c r="H13"/>
  <c r="H12" s="1"/>
  <c r="C13" i="48"/>
  <c r="C20" s="1"/>
  <c r="I157" i="49"/>
  <c r="H158"/>
  <c r="G117"/>
  <c r="G116" s="1"/>
  <c r="G105" s="1"/>
  <c r="I117"/>
  <c r="I116" s="1"/>
  <c r="H28"/>
  <c r="H133"/>
  <c r="J7" i="46"/>
  <c r="J55" s="1"/>
  <c r="I55" i="45"/>
  <c r="I7" i="46"/>
  <c r="I55" s="1"/>
  <c r="I7" i="53"/>
  <c r="I55" s="1"/>
  <c r="I9" i="49"/>
  <c r="H135"/>
  <c r="G129"/>
  <c r="G126" s="1"/>
  <c r="I129"/>
  <c r="I126" s="1"/>
  <c r="G9"/>
  <c r="G8" s="1"/>
  <c r="G156"/>
  <c r="H118"/>
  <c r="H117" s="1"/>
  <c r="H157" l="1"/>
  <c r="I156"/>
  <c r="H156" s="1"/>
  <c r="I8"/>
  <c r="H8" s="1"/>
  <c r="H9"/>
  <c r="H116"/>
  <c r="H126"/>
  <c r="I125"/>
  <c r="I124" s="1"/>
  <c r="G125"/>
  <c r="G124" s="1"/>
  <c r="H129"/>
  <c r="H124" l="1"/>
  <c r="G123"/>
  <c r="G166" s="1"/>
  <c r="H125"/>
  <c r="I123"/>
  <c r="H123" l="1"/>
  <c r="I111"/>
  <c r="I108" l="1"/>
  <c r="H111"/>
  <c r="I107" l="1"/>
  <c r="H107" s="1"/>
  <c r="H108"/>
  <c r="I106" l="1"/>
  <c r="H106" s="1"/>
  <c r="I105" l="1"/>
  <c r="I166" s="1"/>
  <c r="H105" l="1"/>
  <c r="H166"/>
</calcChain>
</file>

<file path=xl/sharedStrings.xml><?xml version="1.0" encoding="utf-8"?>
<sst xmlns="http://schemas.openxmlformats.org/spreadsheetml/2006/main" count="3845" uniqueCount="258">
  <si>
    <t>Изменения (+;-)</t>
  </si>
  <si>
    <t>ВСЕГО РАСХОДОВ</t>
  </si>
  <si>
    <t>Резервные фонды</t>
  </si>
  <si>
    <t>тыс. руб.</t>
  </si>
  <si>
    <t>№ п/п</t>
  </si>
  <si>
    <t>Наименование показателей</t>
  </si>
  <si>
    <t>3</t>
  </si>
  <si>
    <t>4</t>
  </si>
  <si>
    <t>5</t>
  </si>
  <si>
    <t>6</t>
  </si>
  <si>
    <t>7</t>
  </si>
  <si>
    <t>(тыс. рублей)</t>
  </si>
  <si>
    <t>Иные межбюджетные трансферты</t>
  </si>
  <si>
    <t>Главный распорядитель бюджетных средств</t>
  </si>
  <si>
    <t>Раздел</t>
  </si>
  <si>
    <t>Подраздел</t>
  </si>
  <si>
    <t>Целевая статья</t>
  </si>
  <si>
    <t>Вид расходов</t>
  </si>
  <si>
    <t xml:space="preserve">Итого с учетом изменений </t>
  </si>
  <si>
    <t>2</t>
  </si>
  <si>
    <t>01</t>
  </si>
  <si>
    <t>13</t>
  </si>
  <si>
    <t>99 0 00 45900</t>
  </si>
  <si>
    <t>Расходы за счет средств дотации на выравнивание бюджетной обеспеченности поселений из республиканского бюджета Республики Алтай</t>
  </si>
  <si>
    <t>20</t>
  </si>
  <si>
    <t>02</t>
  </si>
  <si>
    <t>801</t>
  </si>
  <si>
    <t>03</t>
  </si>
  <si>
    <t>99 000 18010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</si>
  <si>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</t>
  </si>
  <si>
    <t>Высшее должностное лицо сельского поселения</t>
  </si>
  <si>
    <t>121</t>
  </si>
  <si>
    <t>129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</si>
  <si>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</si>
  <si>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</si>
  <si>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04</t>
  </si>
  <si>
    <t>99 0 00Л8010</t>
  </si>
  <si>
    <t>11</t>
  </si>
  <si>
    <t>99 0 00 000Ш0</t>
  </si>
  <si>
    <t>870</t>
  </si>
  <si>
    <t>99 0 00Ц8010</t>
  </si>
  <si>
    <t>242</t>
  </si>
  <si>
    <t>244</t>
  </si>
  <si>
    <t>851</t>
  </si>
  <si>
    <t>852</t>
  </si>
  <si>
    <t>853</t>
  </si>
  <si>
    <t>99 0 00 Т0251</t>
  </si>
  <si>
    <t>99 0 00 51180</t>
  </si>
  <si>
    <t>09</t>
  </si>
  <si>
    <t>01 2 02 00000</t>
  </si>
  <si>
    <t>1 2 02 00000</t>
  </si>
  <si>
    <t>05</t>
  </si>
  <si>
    <t>01 2 01 00000</t>
  </si>
  <si>
    <t>01 2 01 М0251</t>
  </si>
  <si>
    <t>1 2 02 М0251</t>
  </si>
  <si>
    <t>01 2 01 000Б0</t>
  </si>
  <si>
    <t>01 2 01 000Б1</t>
  </si>
  <si>
    <t>1 2 01 000Б4</t>
  </si>
  <si>
    <t>Показатели</t>
  </si>
  <si>
    <t>Соузгинское</t>
  </si>
  <si>
    <t>Итого</t>
  </si>
  <si>
    <t>Б</t>
  </si>
  <si>
    <t xml:space="preserve">    Из бюджета муниципального образования "Майминский район"</t>
  </si>
  <si>
    <t>Районный фонд финансовой поддержки поселений</t>
  </si>
  <si>
    <t>Дотация на выравнивание уровня бюджетной обеспеченности поселений в рамках ВЦП "Повышение результативности предоставления межбюджетных трансфертов сельским поселениям МО "Майминский район"</t>
  </si>
  <si>
    <t>Межбюджетные трансферты, передаваемые бюджетам сельских поселений из бюджетов муниципальных районов на осуществление полномочий по дорожной деятельности в отношении дорог местного значения</t>
  </si>
  <si>
    <t>Межбюджетные трансферты, передаваемые бюджетам сельских поселений из бюджетов муниципальных районов на осуществление полномочий по утилизации ТБО</t>
  </si>
  <si>
    <t>ИТОГО из бюджета МО "Майминский район"</t>
  </si>
  <si>
    <t>Из бюджета Республики Алтай ( через бюджет МО "Майминский район")</t>
  </si>
  <si>
    <t xml:space="preserve">Дотация на выравнивание уровня бюджетной обеспеченности поселений </t>
  </si>
  <si>
    <t>Дотация на выравнивание уровня бюджетной обеспеченности поселений в рамках подпрограммы "Повышение эффективности бюджетных расходов в Республики Алтай"</t>
  </si>
  <si>
    <t xml:space="preserve">Субвенции буджетам на осуществление полномочий по первичному воинскому учету на территориях, где отсутствуют военные комиссариаты </t>
  </si>
  <si>
    <t>ИТОГО из бюджета Республики Алтай</t>
  </si>
  <si>
    <t>Всего финансовая помощь бюджетам поселений по "Межбюджетные трансферты"</t>
  </si>
  <si>
    <t>01 2 01 М0000</t>
  </si>
  <si>
    <t>01 2 02 М0000</t>
  </si>
  <si>
    <t>Закупка товаров, работ, услуг в сфере информационно-коммуникационных технологий</t>
  </si>
  <si>
    <t>Расходы за счет средств дотации на выравнивание бюджетной обеспеченности поселений из бюджета МО "Майминский район"</t>
  </si>
  <si>
    <t>01 2 01 Т0000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</si>
  <si>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"Соузгинское сельское поселение"  на 2021 и на 2022 годы</t>
  </si>
  <si>
    <t>Сумма с учетом изменений на  2021 год</t>
  </si>
  <si>
    <t>Сумма   на 2022 год</t>
  </si>
  <si>
    <t>Ведомственная структура расходов бюджета муниципального образования "Соузгинское сельское поселение" на 2021-2022 годы</t>
  </si>
  <si>
    <t>Изменения на 2021 год (+;-)</t>
  </si>
  <si>
    <t>Сумма на 2022 год</t>
  </si>
  <si>
    <t>Ведомственная структура расходов бюджета муниципального образования "Соузгинского сельского поселения"          на 2020 год</t>
  </si>
  <si>
    <t xml:space="preserve">Сумма на 2021 год с учетом изменений </t>
  </si>
  <si>
    <t xml:space="preserve">Приложение №16 к Решению Соузгинского Совета депутатов  «О бюджете 
МО "Соузгинскоесельское поселение"
на 2020 год и на плановый 
период 2021 и 2022 годов»                                                                        ____________  №  ____                                                                                                                                                   </t>
  </si>
  <si>
    <t xml:space="preserve">Приложение №10 к Решению Соузгинского Совета депутатов  «О бюджете 
МО "Соузгинскоесельское поселение"
на 2020 год и на плановый 
период 2021 и 2022 годов»                                                                        ____________  №  ____                                                                                                                                                     </t>
  </si>
  <si>
    <t xml:space="preserve">Приложение №12 к Решению Соузгинского Совета депутатов  «О бюджете 
МО "Соузгинскоесельское поселение"
на 2020 год и на плановый 
период 2021 и 2022 годов»                                                                        ____________  №  ____                                                                                                                                                  </t>
  </si>
  <si>
    <t xml:space="preserve">Приложение № 11 к Решению Соузгинского Совета депутатов  «О бюджете 
МО "Соузгинскоесельское поселение"
на 2020 год и на плановый 
период 2021 и 2022 годов»                                                                        ____________  №  ____                                                                                                                                                     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</si>
  <si>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</si>
  <si>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</si>
  <si>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</si>
  <si>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99 0 00 У0000</t>
  </si>
  <si>
    <t>540</t>
  </si>
  <si>
    <t>99 0 00 У0001</t>
  </si>
  <si>
    <t xml:space="preserve">Распределение межбюджетных трансфертов бюджету Муниципального образования Майминский район </t>
  </si>
  <si>
    <t>00 000 00000</t>
  </si>
  <si>
    <t>000</t>
  </si>
  <si>
    <t>00</t>
  </si>
  <si>
    <t>Национальная экономика</t>
  </si>
  <si>
    <t>( руб).</t>
  </si>
  <si>
    <t>99 0 00 У0003</t>
  </si>
  <si>
    <t>12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</si>
  <si>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 передаче полномочий по осуществлению внешнего муниципального финансового контроля</t>
  </si>
  <si>
    <t>Межбюджетные трансферты, передаваемые бюджетам муниципальных районов из бюджетов поселений на осуществление по передаче полномочий по осуществлению внутреннего муниципального финансового контроля.</t>
  </si>
  <si>
    <t>Межбюджетные трансферты, передаваемые бюджетам муниципальных районов из бюджетов поселений на осуществление части передаче полномочий по ведению учета граждан в качестве нуждающихся в жилых помещениях, предоставляемых по договорам социального найма администрации муниципального образования «Майминский район»</t>
  </si>
  <si>
    <t>Межбюджетные трансферты, передаваемые бюджетам муниципальных районов из бюджетов поселений на осуществление части передаче полномочий по градостроительству и архитектуре</t>
  </si>
  <si>
    <t>Другие вопросы в области национальной экономики</t>
  </si>
  <si>
    <t>10</t>
  </si>
  <si>
    <t xml:space="preserve">99 0 00 00000 </t>
  </si>
  <si>
    <t>00 0 00 00000</t>
  </si>
  <si>
    <t>99 0 00 00000</t>
  </si>
  <si>
    <t xml:space="preserve">Фонд оплаты труда государственных (муниципальных) органов
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</si>
  <si>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</si>
  <si>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>Резервный фонд местной администрации</t>
  </si>
  <si>
    <t>01 2 00 00000</t>
  </si>
  <si>
    <t>01 2 03 00000</t>
  </si>
  <si>
    <t>01 2 03 Б0000</t>
  </si>
  <si>
    <t>01 2 03 Б1000</t>
  </si>
  <si>
    <t>01 2 03 Б5000</t>
  </si>
  <si>
    <t>01 2 03 Т0000</t>
  </si>
  <si>
    <t>01 2 03 0Д000</t>
  </si>
  <si>
    <t>Прочая закупка товаров, работ и услуг</t>
  </si>
  <si>
    <t>Резервные средства</t>
  </si>
  <si>
    <t>Уплата прочих налогов, сборов</t>
  </si>
  <si>
    <t>Защита населения и территории от чрезвычайных ситуаций природного и техногенного характера, пожарная безопасность</t>
  </si>
  <si>
    <t>Дорожное хозяйство (дорожные фонды)</t>
  </si>
  <si>
    <t>Национальная оборона</t>
  </si>
  <si>
    <t xml:space="preserve">Мобилизационная и вневойсковая подготовка
</t>
  </si>
  <si>
    <t>247</t>
  </si>
  <si>
    <t>01 2 03 М0001</t>
  </si>
  <si>
    <t xml:space="preserve">Закупка энергетических ресурсов
</t>
  </si>
  <si>
    <t xml:space="preserve">Общегосударственные вопросы
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</si>
  <si>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</si>
  <si>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Другие общегосударственные вопросы
</t>
  </si>
  <si>
    <t xml:space="preserve">Национальная безопасность и правоохранительная деятельность
</t>
  </si>
  <si>
    <t xml:space="preserve">Осуществление первичного воинского учета на территориях, где отсутствуют военные комиссариаты
</t>
  </si>
  <si>
    <t xml:space="preserve">Жилищно-коммунальное хозяйство
</t>
  </si>
  <si>
    <t xml:space="preserve">Благоустройство
</t>
  </si>
  <si>
    <t>99 0 00 18010</t>
  </si>
  <si>
    <t>Функционирование Высшего должностного лица муниципального образования</t>
  </si>
  <si>
    <t>На осуществление переданых полномочий Республики Алтай в области законодательства об административных правонарушениях за счет субвенций из бюджета Республики Алтай</t>
  </si>
  <si>
    <t xml:space="preserve">Непрограммные направления деятельности органов
местного самоуправления </t>
  </si>
  <si>
    <t>Расходы за счет средств дотации на выравнивание бюджетной обеспеченности поселений за счет средств республиканского бюджета Республики Алтай</t>
  </si>
  <si>
    <t>99 0 00 Т0000</t>
  </si>
  <si>
    <t xml:space="preserve">Расходы за счет средств дотации на выравнивание бюджетной обеспеченности поселений из бюджета муниципального образования «Майминский район» </t>
  </si>
  <si>
    <t>03 2 01 06001</t>
  </si>
  <si>
    <t>111</t>
  </si>
  <si>
    <t>119</t>
  </si>
  <si>
    <t>МП "Комплексное совершенствование социально-
экономических процессов территории Усть-Мунинского
сельского поселения" на 2023-2026годы''</t>
  </si>
  <si>
    <t>03 0 00 00000</t>
  </si>
  <si>
    <t>03 2 01 00000</t>
  </si>
  <si>
    <t>Подпрограмма 2. "Устойчивое совершенствование систем жизнеобеспечения".</t>
  </si>
  <si>
    <t xml:space="preserve">Обеспечение первичных мер пожарной безопасности в
границах населенных пунктов поселения.
</t>
  </si>
  <si>
    <t>Фонд оплаты труда учреждений</t>
  </si>
  <si>
    <t>Взносы по обязательному социальному страхованию на
выплаты по оплате труда работников и иные выплаты
работникам учреждений</t>
  </si>
  <si>
    <t>Аварийно-спасательное формирование</t>
  </si>
  <si>
    <t>03 2 01 М0002</t>
  </si>
  <si>
    <t>Обеспечение за счет дотации на выравнивание бюджетной обеспеченности поселений из бюджета муниципального образования «Майминский район»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 территории  Усть-Мунинского сельского поселения»</t>
  </si>
  <si>
    <t xml:space="preserve">Обеспечение за счет средств бюджета МО "Майминский район" на осуществление полномочий по участию в организации деятельности по накоплению (в том числе раздельному накоплению), сбору, транспортированию твердых коммунальных отходов в рамках мероприятий по переданным полномочиям по решению вопросов местного значения в соответствии с заключенным соглашением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 территории  Усть-Мунинского сельского поселения» </t>
  </si>
  <si>
    <t>Обеспечение из средств местного бюджета мероприятий по благоустройству на территории Усть-Мунинского сельского поселения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территории Усть-Мунинского сельского поселения»</t>
  </si>
  <si>
    <t>Обеспечение из средств местного бюджета мероприятий по благоустройству на территории Усть-Мунинского сельского поселения, связанных с содержанием линий уличного освещения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территории Усть-Мунинского сельского поселения</t>
  </si>
  <si>
    <t>Обеспечение из средств местного бюджета мероприятий по прочему благоустройству на территории Усть-Мунинского сельского поселения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территории Усть-Мунинского сельского поселения»</t>
  </si>
  <si>
    <t>Подпрограмма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территории Усть-Мунинского сельского поселения»</t>
  </si>
  <si>
    <t>Мероприятия по благоустройству на территории Усть-Мунинского сельского поселения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территории Усть-Мунинского сельского поселения»</t>
  </si>
  <si>
    <t>Обеспечение за счет средств бюджета МО "Майминский район" в рамках мероприятий на осуществление части полномочий по дорожной деятельности в отношении дорог местного значения в соответствии с заключенным соглашением на территории Усть-Мунинского сельского поселения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 территории  Усть-Мунинского сельского поселения»</t>
  </si>
  <si>
    <t>Мероприятия по архитектуре и градостроительству на территории Усть-Мунинского сельского поселения сельского поселения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территории Усть-Мунинского сельского поселения сельского поселения» за счет средств местного бюджета</t>
  </si>
  <si>
    <t>01 2 02 У0226</t>
  </si>
  <si>
    <t>02 0 00 00000</t>
  </si>
  <si>
    <t>02 0 00 У0340</t>
  </si>
  <si>
    <t>Муниципальная программа «Противодействие экстремизму и профилактика терроризма в муниципальном образовании «Усть-Мунинское сельское поселение»</t>
  </si>
  <si>
    <t>На увеличение стоимости материальных запасов. Обеспечение из средств местного бюджета  мероприятий в рамках МП «Противодействие экстремизму и профилактика терроризма в муниципальном образовании «Усть-Мунинское сельское поселение»</t>
  </si>
  <si>
    <t>Муниципальная программа «Пожарная безопасность и защита населения и территорий муниципального образования «Усть-Мунинское сельское поселение» от чрезвычайных ситуаций"</t>
  </si>
  <si>
    <t xml:space="preserve">Обеспечение первичных мер пожарной безопасности в границах населенных пунктов поселения.
</t>
  </si>
  <si>
    <t>Мероприятия на осуществление полномочий по созданию, содержанию и организации деятельности аварийно-спасательных служб и (или) аварийно-спасательных формирований на территории поселения</t>
  </si>
  <si>
    <t xml:space="preserve">Фонд оплаты труда учреждений
</t>
  </si>
  <si>
    <t xml:space="preserve">Взносы по обязательному социальному страхованию на выплаты по оплате труда работников и иные выплаты работникам учреждений
</t>
  </si>
  <si>
    <t>01 2 03 М0003</t>
  </si>
  <si>
    <t>01 2 03 М0004</t>
  </si>
  <si>
    <t xml:space="preserve">Обеспечение за счет средств бюджета МО "Майминский район" на реализацию иных вопросов сельских поселений, установленных Федеральным законом от 6 октября 2003 года N 131-ФЗ "Об общих принципах организации местного самоуправления в Российской Федерации" в соответствии с заключенным соглашением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 территории  Усть-Мунинского сельского поселения» </t>
  </si>
  <si>
    <t>Непрограммные направления деятельности</t>
  </si>
  <si>
    <t>Мероприятия, проводимые за счет средств резервного фонда Администрации муниципального образования "Майминский район"</t>
  </si>
  <si>
    <t>99 2 00 Ш0001</t>
  </si>
  <si>
    <t>01 3 00 00000</t>
  </si>
  <si>
    <t>01 3 01 00000</t>
  </si>
  <si>
    <t>01 3 01 У0001</t>
  </si>
  <si>
    <t>Подпрограмма "Совершенствование социально-культурной сферы"  в рамках  муниципальной программы «Комплексное совершенствование социально-экономических процессов на территории Усть-Мунинского сельского поселения»</t>
  </si>
  <si>
    <t>Обеспечение из средств местного бюджета культурно-массовых мероприятий подпрограммы "Совершенствование социально-культурной сферы" в рамках  муниципальной программы «Комплексное совершенствование социально-экономических процессов на территории Усть-Мунинского сельского поселения»</t>
  </si>
  <si>
    <t>Обеспечение за счет средств бюджета МО "Майминский район" на организацию благоустройства сельских территорий в соответствии с заключенным соглашением в рамках подпрограммы «Устойчивое совершенствование систем жизнеобеспечения»  в рамках  муниципальной программы «Комплексное совершенствование социально-экономических процессов на  территории  Усть-Мунинского сельского поселения»</t>
  </si>
  <si>
    <t>99 0 00 У0211</t>
  </si>
  <si>
    <t>99 0 00 У0213</t>
  </si>
  <si>
    <t>Подпрограмма "Устойчивое совершенствование систем
жизнеобеспечения".</t>
  </si>
  <si>
    <t>Осуществление переданных полномочий по
осуществлению полномочий по участию в организации
деятельности по сбору (в том числе раздельному
сбору),транспортированию, обработке, утилизации,
обезвреживанию, захоронению ТКО за счет меясбюджетных
трансфертов из бюджета муниципального района</t>
  </si>
  <si>
    <t>03 2 01 М0001</t>
  </si>
  <si>
    <t>Мероприятия по повышению уровня благоустройства
территории поселения за счет налоговых и неналоговых
поступлении</t>
  </si>
  <si>
    <t>03 2 01 000Б0</t>
  </si>
  <si>
    <t>Освешение улиц</t>
  </si>
  <si>
    <t>03 2 01 000Б1</t>
  </si>
  <si>
    <t>Прочие расходы, связанные с благоустройством
территории поселения</t>
  </si>
  <si>
    <t>03 2 01 000Б5</t>
  </si>
  <si>
    <t>03 2 00 00000</t>
  </si>
  <si>
    <t>01 2 03 45900</t>
  </si>
  <si>
    <t>Другие вопросы в области национальной безопасности и правоохранительной деятельности</t>
  </si>
  <si>
    <t>Рaсxoды нa осуществление части полномочий по дорожной деятельности в отношении дорог местного значения за счет средств Дорожного фонда администрации МО "Майминский район"</t>
  </si>
  <si>
    <t>03 2 01 0Д000</t>
  </si>
  <si>
    <t xml:space="preserve">МП "Комплексное совершенствование социально-
экономических процессов территории Усть- Мунинского
сельского поселения " на 2019-2022 годы''. </t>
  </si>
  <si>
    <t>03 1 01 00000</t>
  </si>
  <si>
    <t>Повышение эффективности управления и распоряжения земельньlми ресурсами поселения.</t>
  </si>
  <si>
    <t>03 1 01 03000</t>
  </si>
  <si>
    <t>МП "Комплексное совершенствование социально-
экономических процессов территории Усть- Мунинского сельского поселения " на 2023-2026 годы''. Подпрограмма "Устойчивое совершенствование систем
жизнеобеспечения"</t>
  </si>
  <si>
    <t>99 0 00 У0221</t>
  </si>
  <si>
    <t>99 0 00 У0223</t>
  </si>
  <si>
    <t>99 0 00 У0225</t>
  </si>
  <si>
    <t>99 0 00 У0226</t>
  </si>
  <si>
    <t>99 0 00 У0290</t>
  </si>
  <si>
    <t>99 0 00 У0340</t>
  </si>
  <si>
    <t xml:space="preserve">Заработная плата служащих Администрации </t>
  </si>
  <si>
    <t xml:space="preserve">Начисления на выплаты по оплате труда  служащих Администрации </t>
  </si>
  <si>
    <t xml:space="preserve">Услуги связи Администрации </t>
  </si>
  <si>
    <t>Коммунальные услуги Администрации</t>
  </si>
  <si>
    <t xml:space="preserve">На содержание имущества Администрации </t>
  </si>
  <si>
    <t xml:space="preserve">На прочие работы и услуги Администрации </t>
  </si>
  <si>
    <t xml:space="preserve">На прочие расходы Администрации </t>
  </si>
  <si>
    <t xml:space="preserve">На увеличение материальных запасов Администрации </t>
  </si>
  <si>
    <t xml:space="preserve">Непрограммные направления деятельности Администрации </t>
  </si>
  <si>
    <t>99 0 00 У0224</t>
  </si>
  <si>
    <t>Сумма с учетом изменений на 2025 год</t>
  </si>
  <si>
    <t>Реализация иных мероприятий в рамках непрограммных расходов органов местного самоуправления</t>
  </si>
  <si>
    <t>99 0 00 90890</t>
  </si>
  <si>
    <t>Резервные средства (условно утвержденные расходы)</t>
  </si>
  <si>
    <t>Приложение 8</t>
  </si>
  <si>
    <t>Приложение 9</t>
  </si>
  <si>
    <t>Приложение 10</t>
  </si>
  <si>
    <t>Приложение 11</t>
  </si>
  <si>
    <t>99 0 00 51181</t>
  </si>
  <si>
    <t>99 0 00 42070</t>
  </si>
  <si>
    <t>99 0 00 42140</t>
  </si>
  <si>
    <t>02 0 00 S0370</t>
  </si>
  <si>
    <t>02 0 00 S0710</t>
  </si>
  <si>
    <t>Обеспечение мераприятий по материальному стимулированию деятельности представителей добровольных народных дружин, целью которых является участие в охране общественного порядка, а также стааховаиию, их жизней и здоровья</t>
  </si>
  <si>
    <t>Обеспечение мераприятий, связанных с участием муниципальных образований в проведении мероприятий по оказанию поддержки гражданам и их объединениям, участвующим в охране общественного порядка, созданию условий для деятельности народных дружин из средств</t>
  </si>
  <si>
    <t>к Проекту Решению "О бюджете муниципального образования Усть-Мунинское сельское поселение Майминского района Республики Алтай на 2025 год и плановый период 2026 и 2027 годов"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</si>
  <si>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Усть-Мунинское сельское поселение Майминского района Республики Алтай  на 2025 год</t>
  </si>
  <si>
    <t>01 2 03 М1000</t>
  </si>
  <si>
    <t xml:space="preserve">Обеспечение на содержание органа местного самоуправления за счет средств дотации на выравнивание бюджетной обеспеченности поселений из бюджета муниципального образования «Майминский район» </t>
  </si>
  <si>
    <t>99 0 00 М1000</t>
  </si>
  <si>
    <t>01 2 03 9Д00М</t>
  </si>
  <si>
    <t>Распределение бюджетных ассигнований по разделам, подразделам, целевым статьям (муниципальным)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Усть-Мунинское сельское поселение Майминского района Республики Алтай  на 2026 и 2027 годы</t>
  </si>
  <si>
    <t>Сумма с учетом изменений на 2026 год</t>
  </si>
  <si>
    <t>Сумма на 2027 год</t>
  </si>
  <si>
    <t>Ведомственная структура расходов бюджета муниципального образования Усть-Мунинское сельское поселение Майминского района Республики Алтай на 2025 год</t>
  </si>
  <si>
    <t>Ведомственная структура расходов бюджета муниципального образования Усть-Мунинское сельское поселение Майминского района Республики Алтай  на 2026 и 2027 годы</t>
  </si>
  <si>
    <t>Сумма с учетом изменений на 2026 год, рублей</t>
  </si>
  <si>
    <t>Сумма на 2027 год, рублей</t>
  </si>
  <si>
    <t>99 0 00 У0002</t>
  </si>
  <si>
    <t>Код ГРБС</t>
  </si>
</sst>
</file>

<file path=xl/styles.xml><?xml version="1.0" encoding="utf-8"?>
<styleSheet xmlns="http://schemas.openxmlformats.org/spreadsheetml/2006/main">
  <numFmts count="7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0000"/>
    <numFmt numFmtId="167" formatCode="_-* #,##0.00000_р_._-;\-* #,##0.00000_р_._-;_-* &quot;-&quot;??_р_._-;_-@_-"/>
    <numFmt numFmtId="168" formatCode="0.0000"/>
    <numFmt numFmtId="169" formatCode="_-* #,##0.000_р_._-;\-* #,##0.000_р_._-;_-* &quot;-&quot;??_р_._-;_-@_-"/>
  </numFmts>
  <fonts count="64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Arial Cyr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Arial Cyr"/>
      <charset val="204"/>
    </font>
    <font>
      <sz val="8"/>
      <color indexed="8"/>
      <name val="Times New Roman"/>
      <family val="1"/>
      <charset val="204"/>
    </font>
    <font>
      <b/>
      <sz val="10"/>
      <color indexed="8"/>
      <name val="Arial Cyr"/>
      <charset val="204"/>
    </font>
    <font>
      <b/>
      <i/>
      <sz val="10"/>
      <color indexed="8"/>
      <name val="Arial Cyr"/>
      <charset val="204"/>
    </font>
    <font>
      <b/>
      <sz val="8"/>
      <color indexed="8"/>
      <name val="Times New Roman"/>
      <family val="1"/>
      <charset val="204"/>
    </font>
    <font>
      <i/>
      <sz val="10"/>
      <color indexed="8"/>
      <name val="Arial Cyr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color theme="1"/>
      <name val="Arial Cyr"/>
      <family val="2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9"/>
      <color indexed="8"/>
      <name val="Arial Cyr"/>
      <charset val="204"/>
    </font>
    <font>
      <sz val="14"/>
      <color indexed="8"/>
      <name val="Arial Cyr"/>
      <charset val="204"/>
    </font>
    <font>
      <i/>
      <sz val="14"/>
      <color indexed="8"/>
      <name val="Arial Cyr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8"/>
      <color indexed="8"/>
      <name val="Arial Cyr"/>
      <charset val="204"/>
    </font>
    <font>
      <b/>
      <sz val="14"/>
      <color theme="1" tint="0.1499984740745262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2"/>
      <charset val="204"/>
    </font>
    <font>
      <sz val="12"/>
      <color indexed="9"/>
      <name val="Times New Roman"/>
      <family val="2"/>
      <charset val="204"/>
    </font>
    <font>
      <sz val="12"/>
      <color indexed="62"/>
      <name val="Times New Roman"/>
      <family val="2"/>
      <charset val="204"/>
    </font>
    <font>
      <b/>
      <sz val="12"/>
      <color indexed="63"/>
      <name val="Times New Roman"/>
      <family val="2"/>
      <charset val="204"/>
    </font>
    <font>
      <b/>
      <sz val="12"/>
      <color indexed="52"/>
      <name val="Times New Roman"/>
      <family val="2"/>
      <charset val="204"/>
    </font>
    <font>
      <b/>
      <sz val="15"/>
      <color indexed="56"/>
      <name val="Times New Roman"/>
      <family val="2"/>
      <charset val="204"/>
    </font>
    <font>
      <b/>
      <sz val="13"/>
      <color indexed="56"/>
      <name val="Times New Roman"/>
      <family val="2"/>
      <charset val="204"/>
    </font>
    <font>
      <b/>
      <sz val="11"/>
      <color indexed="56"/>
      <name val="Times New Roman"/>
      <family val="2"/>
      <charset val="204"/>
    </font>
    <font>
      <b/>
      <sz val="12"/>
      <color indexed="8"/>
      <name val="Times New Roman"/>
      <family val="2"/>
      <charset val="204"/>
    </font>
    <font>
      <b/>
      <sz val="12"/>
      <color indexed="9"/>
      <name val="Times New Roman"/>
      <family val="2"/>
      <charset val="204"/>
    </font>
    <font>
      <b/>
      <sz val="18"/>
      <color indexed="56"/>
      <name val="Cambria"/>
      <family val="2"/>
      <charset val="204"/>
    </font>
    <font>
      <sz val="12"/>
      <color indexed="60"/>
      <name val="Times New Roman"/>
      <family val="2"/>
      <charset val="204"/>
    </font>
    <font>
      <sz val="12"/>
      <color indexed="20"/>
      <name val="Times New Roman"/>
      <family val="2"/>
      <charset val="204"/>
    </font>
    <font>
      <i/>
      <sz val="12"/>
      <color indexed="23"/>
      <name val="Times New Roman"/>
      <family val="2"/>
      <charset val="204"/>
    </font>
    <font>
      <sz val="12"/>
      <color indexed="52"/>
      <name val="Times New Roman"/>
      <family val="2"/>
      <charset val="204"/>
    </font>
    <font>
      <sz val="12"/>
      <color indexed="10"/>
      <name val="Times New Roman"/>
      <family val="2"/>
      <charset val="204"/>
    </font>
    <font>
      <sz val="12"/>
      <color indexed="17"/>
      <name val="Times New Roman"/>
      <family val="2"/>
      <charset val="204"/>
    </font>
    <font>
      <sz val="10"/>
      <color indexed="8"/>
      <name val="Arial Cyr"/>
      <family val="2"/>
      <charset val="204"/>
    </font>
    <font>
      <b/>
      <sz val="10"/>
      <color indexed="8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</borders>
  <cellStyleXfs count="56">
    <xf numFmtId="0" fontId="0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1" fillId="0" borderId="0" applyNumberFormat="0" applyFont="0" applyFill="0" applyBorder="0" applyAlignment="0" applyProtection="0">
      <alignment vertical="top"/>
    </xf>
    <xf numFmtId="0" fontId="22" fillId="0" borderId="0">
      <alignment vertical="top"/>
    </xf>
    <xf numFmtId="0" fontId="2" fillId="0" borderId="0"/>
    <xf numFmtId="0" fontId="3" fillId="0" borderId="0"/>
    <xf numFmtId="165" fontId="2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9" fillId="0" borderId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6" borderId="0" applyNumberFormat="0" applyBorder="0" applyAlignment="0" applyProtection="0"/>
    <xf numFmtId="0" fontId="45" fillId="7" borderId="0" applyNumberFormat="0" applyBorder="0" applyAlignment="0" applyProtection="0"/>
    <xf numFmtId="0" fontId="45" fillId="8" borderId="0" applyNumberFormat="0" applyBorder="0" applyAlignment="0" applyProtection="0"/>
    <xf numFmtId="0" fontId="45" fillId="9" borderId="0" applyNumberFormat="0" applyBorder="0" applyAlignment="0" applyProtection="0"/>
    <xf numFmtId="0" fontId="45" fillId="10" borderId="0" applyNumberFormat="0" applyBorder="0" applyAlignment="0" applyProtection="0"/>
    <xf numFmtId="0" fontId="45" fillId="11" borderId="0" applyNumberFormat="0" applyBorder="0" applyAlignment="0" applyProtection="0"/>
    <xf numFmtId="0" fontId="45" fillId="12" borderId="0" applyNumberFormat="0" applyBorder="0" applyAlignment="0" applyProtection="0"/>
    <xf numFmtId="0" fontId="45" fillId="7" borderId="0" applyNumberFormat="0" applyBorder="0" applyAlignment="0" applyProtection="0"/>
    <xf numFmtId="0" fontId="45" fillId="10" borderId="0" applyNumberFormat="0" applyBorder="0" applyAlignment="0" applyProtection="0"/>
    <xf numFmtId="0" fontId="45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6" fillId="18" borderId="0" applyNumberFormat="0" applyBorder="0" applyAlignment="0" applyProtection="0"/>
    <xf numFmtId="0" fontId="46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21" borderId="0" applyNumberFormat="0" applyBorder="0" applyAlignment="0" applyProtection="0"/>
    <xf numFmtId="0" fontId="47" fillId="9" borderId="23" applyNumberFormat="0" applyAlignment="0" applyProtection="0"/>
    <xf numFmtId="0" fontId="48" fillId="22" borderId="24" applyNumberFormat="0" applyAlignment="0" applyProtection="0"/>
    <xf numFmtId="0" fontId="49" fillId="22" borderId="23" applyNumberFormat="0" applyAlignment="0" applyProtection="0"/>
    <xf numFmtId="0" fontId="50" fillId="0" borderId="25" applyNumberFormat="0" applyFill="0" applyAlignment="0" applyProtection="0"/>
    <xf numFmtId="0" fontId="51" fillId="0" borderId="26" applyNumberFormat="0" applyFill="0" applyAlignment="0" applyProtection="0"/>
    <xf numFmtId="0" fontId="52" fillId="0" borderId="27" applyNumberFormat="0" applyFill="0" applyAlignment="0" applyProtection="0"/>
    <xf numFmtId="0" fontId="52" fillId="0" borderId="0" applyNumberFormat="0" applyFill="0" applyBorder="0" applyAlignment="0" applyProtection="0"/>
    <xf numFmtId="0" fontId="53" fillId="0" borderId="28" applyNumberFormat="0" applyFill="0" applyAlignment="0" applyProtection="0"/>
    <xf numFmtId="0" fontId="54" fillId="23" borderId="29" applyNumberFormat="0" applyAlignment="0" applyProtection="0"/>
    <xf numFmtId="0" fontId="55" fillId="0" borderId="0" applyNumberFormat="0" applyFill="0" applyBorder="0" applyAlignment="0" applyProtection="0"/>
    <xf numFmtId="0" fontId="56" fillId="24" borderId="0" applyNumberFormat="0" applyBorder="0" applyAlignment="0" applyProtection="0"/>
    <xf numFmtId="0" fontId="1" fillId="0" borderId="0"/>
    <xf numFmtId="0" fontId="57" fillId="5" borderId="0" applyNumberFormat="0" applyBorder="0" applyAlignment="0" applyProtection="0"/>
    <xf numFmtId="0" fontId="58" fillId="0" borderId="0" applyNumberFormat="0" applyFill="0" applyBorder="0" applyAlignment="0" applyProtection="0"/>
    <xf numFmtId="0" fontId="3" fillId="25" borderId="30" applyNumberFormat="0" applyFont="0" applyAlignment="0" applyProtection="0"/>
    <xf numFmtId="0" fontId="59" fillId="0" borderId="31" applyNumberFormat="0" applyFill="0" applyAlignment="0" applyProtection="0"/>
    <xf numFmtId="0" fontId="60" fillId="0" borderId="0" applyNumberFormat="0" applyFill="0" applyBorder="0" applyAlignment="0" applyProtection="0"/>
    <xf numFmtId="165" fontId="44" fillId="0" borderId="0" applyFont="0" applyFill="0" applyBorder="0" applyAlignment="0" applyProtection="0"/>
    <xf numFmtId="165" fontId="62" fillId="0" borderId="0" applyFont="0" applyFill="0" applyBorder="0" applyAlignment="0" applyProtection="0"/>
    <xf numFmtId="0" fontId="61" fillId="6" borderId="0" applyNumberFormat="0" applyBorder="0" applyAlignment="0" applyProtection="0"/>
    <xf numFmtId="0" fontId="9" fillId="25" borderId="30" applyNumberFormat="0" applyFont="0" applyAlignment="0" applyProtection="0"/>
  </cellStyleXfs>
  <cellXfs count="247">
    <xf numFmtId="0" fontId="0" fillId="0" borderId="0" xfId="0"/>
    <xf numFmtId="0" fontId="4" fillId="0" borderId="0" xfId="0" applyFont="1"/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49" fontId="13" fillId="0" borderId="0" xfId="0" applyNumberFormat="1" applyFont="1" applyAlignment="1">
      <alignment horizontal="center" vertical="top" wrapText="1"/>
    </xf>
    <xf numFmtId="0" fontId="15" fillId="0" borderId="0" xfId="0" applyFont="1"/>
    <xf numFmtId="0" fontId="16" fillId="0" borderId="0" xfId="0" applyFont="1" applyFill="1" applyBorder="1" applyAlignment="1">
      <alignment horizontal="center"/>
    </xf>
    <xf numFmtId="0" fontId="17" fillId="0" borderId="0" xfId="0" applyFont="1"/>
    <xf numFmtId="0" fontId="18" fillId="0" borderId="0" xfId="0" applyFont="1"/>
    <xf numFmtId="49" fontId="16" fillId="0" borderId="1" xfId="0" applyNumberFormat="1" applyFont="1" applyFill="1" applyBorder="1" applyAlignment="1">
      <alignment horizontal="center" vertical="top" wrapText="1"/>
    </xf>
    <xf numFmtId="0" fontId="20" fillId="0" borderId="0" xfId="0" applyFont="1"/>
    <xf numFmtId="0" fontId="14" fillId="0" borderId="0" xfId="0" applyFont="1" applyAlignment="1">
      <alignment wrapText="1"/>
    </xf>
    <xf numFmtId="0" fontId="5" fillId="0" borderId="0" xfId="0" applyFont="1"/>
    <xf numFmtId="0" fontId="19" fillId="0" borderId="0" xfId="0" applyFont="1" applyFill="1" applyBorder="1" applyAlignment="1">
      <alignment horizontal="center"/>
    </xf>
    <xf numFmtId="0" fontId="17" fillId="0" borderId="0" xfId="0" applyFont="1" applyFill="1"/>
    <xf numFmtId="0" fontId="13" fillId="0" borderId="0" xfId="0" applyFont="1"/>
    <xf numFmtId="0" fontId="14" fillId="0" borderId="0" xfId="0" applyFont="1" applyAlignment="1">
      <alignment horizontal="right" wrapText="1"/>
    </xf>
    <xf numFmtId="0" fontId="16" fillId="0" borderId="0" xfId="0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0" xfId="0" applyFont="1"/>
    <xf numFmtId="49" fontId="7" fillId="0" borderId="1" xfId="0" applyNumberFormat="1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27" fillId="0" borderId="0" xfId="0" applyFont="1" applyFill="1"/>
    <xf numFmtId="0" fontId="26" fillId="0" borderId="0" xfId="0" applyFont="1" applyFill="1"/>
    <xf numFmtId="0" fontId="24" fillId="0" borderId="0" xfId="0" applyFont="1" applyFill="1"/>
    <xf numFmtId="0" fontId="7" fillId="0" borderId="1" xfId="0" applyFont="1" applyFill="1" applyBorder="1" applyAlignment="1">
      <alignment wrapText="1"/>
    </xf>
    <xf numFmtId="49" fontId="7" fillId="0" borderId="0" xfId="0" applyNumberFormat="1" applyFont="1" applyFill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2" fillId="0" borderId="0" xfId="0" applyFont="1" applyFill="1"/>
    <xf numFmtId="0" fontId="19" fillId="2" borderId="1" xfId="0" applyFont="1" applyFill="1" applyBorder="1" applyAlignment="1">
      <alignment horizontal="center" vertical="top" wrapText="1"/>
    </xf>
    <xf numFmtId="49" fontId="19" fillId="2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14" fontId="16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25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top" wrapText="1"/>
    </xf>
    <xf numFmtId="0" fontId="29" fillId="0" borderId="0" xfId="0" applyFont="1" applyAlignment="1">
      <alignment horizontal="center"/>
    </xf>
    <xf numFmtId="0" fontId="25" fillId="0" borderId="0" xfId="0" applyFont="1" applyAlignment="1">
      <alignment vertical="top" wrapText="1"/>
    </xf>
    <xf numFmtId="0" fontId="29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top" wrapText="1"/>
    </xf>
    <xf numFmtId="0" fontId="25" fillId="2" borderId="1" xfId="0" applyFont="1" applyFill="1" applyBorder="1" applyAlignment="1">
      <alignment horizontal="center" vertical="top" wrapText="1"/>
    </xf>
    <xf numFmtId="49" fontId="25" fillId="2" borderId="1" xfId="0" applyNumberFormat="1" applyFont="1" applyFill="1" applyBorder="1" applyAlignment="1">
      <alignment horizontal="center" vertical="top" wrapText="1"/>
    </xf>
    <xf numFmtId="0" fontId="30" fillId="0" borderId="0" xfId="0" applyFont="1"/>
    <xf numFmtId="0" fontId="7" fillId="0" borderId="1" xfId="0" applyFont="1" applyFill="1" applyBorder="1" applyAlignment="1">
      <alignment vertical="top" wrapText="1"/>
    </xf>
    <xf numFmtId="0" fontId="7" fillId="0" borderId="9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7" fillId="0" borderId="10" xfId="0" applyNumberFormat="1" applyFont="1" applyFill="1" applyBorder="1" applyAlignment="1">
      <alignment horizontal="center" vertical="top" wrapText="1"/>
    </xf>
    <xf numFmtId="49" fontId="7" fillId="0" borderId="10" xfId="0" applyNumberFormat="1" applyFont="1" applyFill="1" applyBorder="1" applyAlignment="1">
      <alignment horizontal="center"/>
    </xf>
    <xf numFmtId="49" fontId="25" fillId="0" borderId="10" xfId="0" applyNumberFormat="1" applyFont="1" applyBorder="1" applyAlignment="1">
      <alignment horizontal="center" vertical="top" wrapText="1"/>
    </xf>
    <xf numFmtId="0" fontId="7" fillId="0" borderId="10" xfId="0" applyFont="1" applyFill="1" applyBorder="1" applyAlignment="1">
      <alignment horizontal="center" vertical="top" wrapText="1"/>
    </xf>
    <xf numFmtId="14" fontId="7" fillId="0" borderId="10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31" fillId="0" borderId="1" xfId="0" applyFont="1" applyBorder="1"/>
    <xf numFmtId="0" fontId="4" fillId="0" borderId="0" xfId="0" applyFont="1" applyFill="1" applyAlignment="1">
      <alignment horizontal="right" wrapText="1"/>
    </xf>
    <xf numFmtId="49" fontId="8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32" fillId="0" borderId="1" xfId="0" applyFont="1" applyBorder="1" applyAlignment="1">
      <alignment vertical="top" wrapText="1"/>
    </xf>
    <xf numFmtId="49" fontId="32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/>
    </xf>
    <xf numFmtId="49" fontId="32" fillId="0" borderId="10" xfId="0" applyNumberFormat="1" applyFont="1" applyBorder="1" applyAlignment="1">
      <alignment horizontal="center" vertical="top" wrapText="1"/>
    </xf>
    <xf numFmtId="166" fontId="25" fillId="0" borderId="1" xfId="0" applyNumberFormat="1" applyFont="1" applyFill="1" applyBorder="1" applyAlignment="1">
      <alignment horizontal="center" vertical="center" wrapText="1"/>
    </xf>
    <xf numFmtId="166" fontId="25" fillId="0" borderId="1" xfId="0" applyNumberFormat="1" applyFont="1" applyBorder="1" applyAlignment="1">
      <alignment horizontal="center" vertical="center" wrapText="1"/>
    </xf>
    <xf numFmtId="166" fontId="25" fillId="0" borderId="1" xfId="0" applyNumberFormat="1" applyFont="1" applyBorder="1" applyAlignment="1">
      <alignment vertical="center"/>
    </xf>
    <xf numFmtId="166" fontId="32" fillId="0" borderId="1" xfId="0" applyNumberFormat="1" applyFont="1" applyBorder="1" applyAlignment="1">
      <alignment horizontal="center" vertical="center" wrapText="1"/>
    </xf>
    <xf numFmtId="166" fontId="32" fillId="0" borderId="1" xfId="0" applyNumberFormat="1" applyFont="1" applyBorder="1" applyAlignment="1">
      <alignment vertical="center"/>
    </xf>
    <xf numFmtId="166" fontId="32" fillId="0" borderId="1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top" wrapText="1"/>
    </xf>
    <xf numFmtId="49" fontId="8" fillId="0" borderId="10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top" wrapText="1"/>
    </xf>
    <xf numFmtId="0" fontId="33" fillId="0" borderId="1" xfId="0" applyFont="1" applyBorder="1" applyAlignment="1">
      <alignment vertical="top" wrapText="1"/>
    </xf>
    <xf numFmtId="49" fontId="33" fillId="0" borderId="1" xfId="0" applyNumberFormat="1" applyFont="1" applyBorder="1" applyAlignment="1">
      <alignment horizontal="center" vertical="center" wrapText="1"/>
    </xf>
    <xf numFmtId="0" fontId="34" fillId="0" borderId="1" xfId="0" applyFont="1" applyBorder="1"/>
    <xf numFmtId="166" fontId="5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33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top" wrapText="1"/>
    </xf>
    <xf numFmtId="166" fontId="6" fillId="0" borderId="1" xfId="0" applyNumberFormat="1" applyFont="1" applyBorder="1" applyAlignment="1">
      <alignment horizontal="center" vertical="top" wrapText="1"/>
    </xf>
    <xf numFmtId="166" fontId="33" fillId="0" borderId="1" xfId="0" applyNumberFormat="1" applyFont="1" applyBorder="1" applyAlignment="1">
      <alignment horizontal="center" vertical="top" wrapText="1"/>
    </xf>
    <xf numFmtId="166" fontId="6" fillId="0" borderId="1" xfId="0" applyNumberFormat="1" applyFont="1" applyBorder="1" applyAlignment="1">
      <alignment horizontal="center" vertical="center" wrapText="1"/>
    </xf>
    <xf numFmtId="166" fontId="33" fillId="0" borderId="1" xfId="0" applyNumberFormat="1" applyFont="1" applyBorder="1" applyAlignment="1">
      <alignment horizontal="center" vertical="center" wrapText="1"/>
    </xf>
    <xf numFmtId="166" fontId="31" fillId="0" borderId="1" xfId="0" applyNumberFormat="1" applyFont="1" applyBorder="1"/>
    <xf numFmtId="166" fontId="33" fillId="2" borderId="1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center" wrapText="1"/>
    </xf>
    <xf numFmtId="166" fontId="33" fillId="2" borderId="1" xfId="0" applyNumberFormat="1" applyFont="1" applyFill="1" applyBorder="1" applyAlignment="1">
      <alignment horizontal="center" vertical="center" wrapText="1"/>
    </xf>
    <xf numFmtId="166" fontId="33" fillId="0" borderId="1" xfId="0" applyNumberFormat="1" applyFont="1" applyFill="1" applyBorder="1" applyAlignment="1">
      <alignment horizontal="center" vertical="center" wrapText="1"/>
    </xf>
    <xf numFmtId="0" fontId="11" fillId="0" borderId="0" xfId="10" applyFont="1" applyFill="1" applyBorder="1"/>
    <xf numFmtId="0" fontId="5" fillId="0" borderId="0" xfId="0" applyFont="1" applyFill="1" applyAlignment="1">
      <alignment horizontal="right" wrapText="1"/>
    </xf>
    <xf numFmtId="0" fontId="8" fillId="0" borderId="0" xfId="10" applyFont="1" applyFill="1" applyBorder="1" applyAlignment="1"/>
    <xf numFmtId="0" fontId="11" fillId="0" borderId="0" xfId="10" applyFont="1" applyFill="1" applyBorder="1" applyAlignment="1">
      <alignment horizontal="center"/>
    </xf>
    <xf numFmtId="1" fontId="11" fillId="0" borderId="0" xfId="10" applyNumberFormat="1" applyFont="1" applyFill="1" applyBorder="1" applyAlignment="1">
      <alignment horizontal="center"/>
    </xf>
    <xf numFmtId="1" fontId="5" fillId="0" borderId="0" xfId="10" applyNumberFormat="1" applyFont="1" applyFill="1" applyBorder="1" applyAlignment="1">
      <alignment horizontal="right" wrapText="1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justify"/>
    </xf>
    <xf numFmtId="0" fontId="5" fillId="0" borderId="8" xfId="0" applyFont="1" applyFill="1" applyBorder="1" applyAlignment="1">
      <alignment horizontal="center" vertical="justify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justify"/>
    </xf>
    <xf numFmtId="0" fontId="5" fillId="0" borderId="3" xfId="0" applyFont="1" applyFill="1" applyBorder="1" applyAlignment="1">
      <alignment horizontal="center" vertical="justify"/>
    </xf>
    <xf numFmtId="166" fontId="5" fillId="0" borderId="16" xfId="0" applyNumberFormat="1" applyFont="1" applyFill="1" applyBorder="1" applyAlignment="1">
      <alignment vertical="justify"/>
    </xf>
    <xf numFmtId="166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49" fontId="25" fillId="0" borderId="1" xfId="0" applyNumberFormat="1" applyFont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 wrapText="1"/>
    </xf>
    <xf numFmtId="168" fontId="33" fillId="0" borderId="1" xfId="0" applyNumberFormat="1" applyFont="1" applyBorder="1" applyAlignment="1">
      <alignment horizontal="center" vertical="top" wrapText="1"/>
    </xf>
    <xf numFmtId="0" fontId="16" fillId="0" borderId="0" xfId="0" applyFont="1" applyFill="1" applyBorder="1" applyAlignment="1">
      <alignment horizontal="right"/>
    </xf>
    <xf numFmtId="0" fontId="19" fillId="0" borderId="0" xfId="0" applyFont="1" applyFill="1" applyBorder="1" applyAlignment="1">
      <alignment horizontal="right"/>
    </xf>
    <xf numFmtId="166" fontId="38" fillId="0" borderId="1" xfId="0" applyNumberFormat="1" applyFont="1" applyFill="1" applyBorder="1" applyAlignment="1">
      <alignment horizontal="center" vertical="center" wrapText="1"/>
    </xf>
    <xf numFmtId="166" fontId="39" fillId="0" borderId="1" xfId="0" applyNumberFormat="1" applyFont="1" applyFill="1" applyBorder="1" applyAlignment="1">
      <alignment horizontal="center" vertical="center" wrapText="1"/>
    </xf>
    <xf numFmtId="166" fontId="38" fillId="0" borderId="1" xfId="0" applyNumberFormat="1" applyFont="1" applyBorder="1" applyAlignment="1">
      <alignment vertical="center"/>
    </xf>
    <xf numFmtId="166" fontId="38" fillId="0" borderId="1" xfId="0" applyNumberFormat="1" applyFont="1" applyBorder="1" applyAlignment="1">
      <alignment horizontal="center" vertical="center" wrapText="1"/>
    </xf>
    <xf numFmtId="166" fontId="39" fillId="0" borderId="1" xfId="0" applyNumberFormat="1" applyFont="1" applyBorder="1" applyAlignment="1">
      <alignment vertical="center"/>
    </xf>
    <xf numFmtId="166" fontId="40" fillId="0" borderId="1" xfId="0" applyNumberFormat="1" applyFont="1" applyBorder="1" applyAlignment="1">
      <alignment horizontal="center" vertical="top" wrapText="1"/>
    </xf>
    <xf numFmtId="166" fontId="40" fillId="0" borderId="1" xfId="0" applyNumberFormat="1" applyFont="1" applyBorder="1" applyAlignment="1">
      <alignment horizontal="center" vertical="center" wrapText="1"/>
    </xf>
    <xf numFmtId="166" fontId="41" fillId="0" borderId="1" xfId="0" applyNumberFormat="1" applyFont="1" applyBorder="1" applyAlignment="1">
      <alignment horizontal="center" vertical="top" wrapText="1"/>
    </xf>
    <xf numFmtId="0" fontId="16" fillId="0" borderId="0" xfId="0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horizontal="center" vertical="center" wrapText="1"/>
    </xf>
    <xf numFmtId="167" fontId="6" fillId="0" borderId="1" xfId="1" applyNumberFormat="1" applyFont="1" applyFill="1" applyBorder="1" applyAlignment="1">
      <alignment horizontal="center" vertical="top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33" fillId="0" borderId="1" xfId="0" applyFont="1" applyFill="1" applyBorder="1" applyAlignment="1">
      <alignment vertical="top" wrapText="1"/>
    </xf>
    <xf numFmtId="49" fontId="33" fillId="0" borderId="1" xfId="0" applyNumberFormat="1" applyFont="1" applyFill="1" applyBorder="1" applyAlignment="1">
      <alignment horizontal="center" vertical="center" wrapText="1"/>
    </xf>
    <xf numFmtId="0" fontId="34" fillId="0" borderId="1" xfId="0" applyFont="1" applyFill="1" applyBorder="1"/>
    <xf numFmtId="0" fontId="31" fillId="0" borderId="1" xfId="0" applyFont="1" applyFill="1" applyBorder="1"/>
    <xf numFmtId="166" fontId="31" fillId="0" borderId="1" xfId="0" applyNumberFormat="1" applyFont="1" applyFill="1" applyBorder="1"/>
    <xf numFmtId="166" fontId="6" fillId="0" borderId="1" xfId="0" applyNumberFormat="1" applyFont="1" applyFill="1" applyBorder="1" applyAlignment="1">
      <alignment horizontal="center" vertical="center"/>
    </xf>
    <xf numFmtId="167" fontId="6" fillId="0" borderId="1" xfId="1" applyNumberFormat="1" applyFont="1" applyFill="1" applyBorder="1" applyAlignment="1">
      <alignment horizontal="center" vertical="center" wrapText="1"/>
    </xf>
    <xf numFmtId="2" fontId="33" fillId="0" borderId="1" xfId="0" applyNumberFormat="1" applyFont="1" applyFill="1" applyBorder="1" applyAlignment="1">
      <alignment horizontal="center" vertical="top" wrapText="1"/>
    </xf>
    <xf numFmtId="169" fontId="5" fillId="0" borderId="2" xfId="1" applyNumberFormat="1" applyFont="1" applyFill="1" applyBorder="1" applyAlignment="1">
      <alignment vertical="justify"/>
    </xf>
    <xf numFmtId="169" fontId="5" fillId="0" borderId="1" xfId="1" applyNumberFormat="1" applyFont="1" applyFill="1" applyBorder="1"/>
    <xf numFmtId="169" fontId="5" fillId="0" borderId="3" xfId="1" applyNumberFormat="1" applyFont="1" applyFill="1" applyBorder="1"/>
    <xf numFmtId="169" fontId="36" fillId="0" borderId="2" xfId="1" applyNumberFormat="1" applyFont="1" applyFill="1" applyBorder="1" applyAlignment="1">
      <alignment vertical="justify"/>
    </xf>
    <xf numFmtId="169" fontId="4" fillId="0" borderId="1" xfId="1" applyNumberFormat="1" applyFont="1" applyFill="1" applyBorder="1"/>
    <xf numFmtId="169" fontId="37" fillId="0" borderId="2" xfId="1" applyNumberFormat="1" applyFont="1" applyFill="1" applyBorder="1" applyAlignment="1">
      <alignment vertical="justify"/>
    </xf>
    <xf numFmtId="169" fontId="5" fillId="0" borderId="16" xfId="1" applyNumberFormat="1" applyFont="1" applyFill="1" applyBorder="1" applyAlignment="1">
      <alignment vertical="justify"/>
    </xf>
    <xf numFmtId="169" fontId="5" fillId="0" borderId="17" xfId="1" applyNumberFormat="1" applyFont="1" applyFill="1" applyBorder="1"/>
    <xf numFmtId="169" fontId="4" fillId="0" borderId="18" xfId="1" applyNumberFormat="1" applyFont="1" applyFill="1" applyBorder="1"/>
    <xf numFmtId="169" fontId="4" fillId="0" borderId="0" xfId="1" applyNumberFormat="1" applyFont="1" applyFill="1" applyBorder="1"/>
    <xf numFmtId="169" fontId="5" fillId="0" borderId="19" xfId="1" applyNumberFormat="1" applyFont="1" applyFill="1" applyBorder="1"/>
    <xf numFmtId="169" fontId="5" fillId="0" borderId="1" xfId="1" applyNumberFormat="1" applyFont="1" applyFill="1" applyBorder="1" applyAlignment="1">
      <alignment horizontal="right" vertical="center"/>
    </xf>
    <xf numFmtId="169" fontId="5" fillId="0" borderId="3" xfId="1" applyNumberFormat="1" applyFont="1" applyFill="1" applyBorder="1" applyAlignment="1">
      <alignment horizontal="right" vertical="center"/>
    </xf>
    <xf numFmtId="169" fontId="4" fillId="0" borderId="1" xfId="1" applyNumberFormat="1" applyFont="1" applyFill="1" applyBorder="1" applyAlignment="1">
      <alignment horizontal="right" vertical="center"/>
    </xf>
    <xf numFmtId="169" fontId="5" fillId="0" borderId="9" xfId="1" applyNumberFormat="1" applyFont="1" applyFill="1" applyBorder="1"/>
    <xf numFmtId="169" fontId="4" fillId="0" borderId="3" xfId="1" applyNumberFormat="1" applyFont="1" applyFill="1" applyBorder="1"/>
    <xf numFmtId="165" fontId="5" fillId="0" borderId="4" xfId="1" applyFont="1" applyFill="1" applyBorder="1"/>
    <xf numFmtId="165" fontId="5" fillId="0" borderId="5" xfId="1" applyFont="1" applyFill="1" applyBorder="1"/>
    <xf numFmtId="165" fontId="14" fillId="0" borderId="0" xfId="1" applyNumberFormat="1" applyFont="1" applyAlignment="1">
      <alignment horizontal="right" wrapText="1"/>
    </xf>
    <xf numFmtId="165" fontId="7" fillId="0" borderId="1" xfId="1" applyNumberFormat="1" applyFont="1" applyFill="1" applyBorder="1" applyAlignment="1">
      <alignment horizontal="center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5" fontId="13" fillId="0" borderId="0" xfId="1" applyNumberFormat="1" applyFont="1" applyAlignment="1">
      <alignment horizontal="center" vertical="top" wrapText="1"/>
    </xf>
    <xf numFmtId="165" fontId="42" fillId="0" borderId="0" xfId="1" applyFont="1"/>
    <xf numFmtId="43" fontId="15" fillId="0" borderId="0" xfId="0" applyNumberFormat="1" applyFont="1"/>
    <xf numFmtId="0" fontId="25" fillId="0" borderId="1" xfId="0" applyFont="1" applyFill="1" applyBorder="1" applyAlignment="1">
      <alignment vertical="top" wrapText="1"/>
    </xf>
    <xf numFmtId="0" fontId="32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16" fillId="0" borderId="0" xfId="0" applyFont="1" applyFill="1" applyBorder="1" applyAlignment="1">
      <alignment horizontal="right"/>
    </xf>
    <xf numFmtId="49" fontId="32" fillId="0" borderId="1" xfId="0" applyNumberFormat="1" applyFont="1" applyFill="1" applyBorder="1" applyAlignment="1">
      <alignment horizontal="center" vertical="top" wrapText="1"/>
    </xf>
    <xf numFmtId="165" fontId="25" fillId="0" borderId="1" xfId="1" applyFont="1" applyFill="1" applyBorder="1" applyAlignment="1">
      <alignment horizontal="center" vertical="top" wrapText="1"/>
    </xf>
    <xf numFmtId="165" fontId="32" fillId="0" borderId="1" xfId="1" applyNumberFormat="1" applyFont="1" applyFill="1" applyBorder="1" applyAlignment="1">
      <alignment horizontal="center" vertical="top" wrapText="1"/>
    </xf>
    <xf numFmtId="0" fontId="0" fillId="0" borderId="0" xfId="0" applyAlignment="1">
      <alignment wrapText="1"/>
    </xf>
    <xf numFmtId="165" fontId="14" fillId="0" borderId="0" xfId="1" applyFont="1" applyFill="1" applyAlignment="1">
      <alignment horizontal="right" wrapText="1"/>
    </xf>
    <xf numFmtId="165" fontId="7" fillId="0" borderId="1" xfId="1" applyFont="1" applyFill="1" applyBorder="1" applyAlignment="1">
      <alignment horizontal="center" vertical="top" wrapText="1"/>
    </xf>
    <xf numFmtId="165" fontId="8" fillId="0" borderId="1" xfId="1" applyFont="1" applyFill="1" applyBorder="1" applyAlignment="1">
      <alignment horizontal="center" vertical="top" wrapText="1"/>
    </xf>
    <xf numFmtId="165" fontId="32" fillId="0" borderId="1" xfId="1" applyFont="1" applyFill="1" applyBorder="1" applyAlignment="1">
      <alignment horizontal="center" vertical="top" wrapText="1"/>
    </xf>
    <xf numFmtId="165" fontId="13" fillId="0" borderId="0" xfId="1" applyFont="1" applyFill="1" applyAlignment="1">
      <alignment horizontal="center" vertical="top" wrapText="1"/>
    </xf>
    <xf numFmtId="0" fontId="15" fillId="0" borderId="0" xfId="0" applyFont="1" applyFill="1"/>
    <xf numFmtId="0" fontId="43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top"/>
    </xf>
    <xf numFmtId="49" fontId="8" fillId="0" borderId="1" xfId="0" applyNumberFormat="1" applyFont="1" applyFill="1" applyBorder="1" applyAlignment="1">
      <alignment horizontal="center" vertical="top"/>
    </xf>
    <xf numFmtId="0" fontId="24" fillId="0" borderId="0" xfId="0" applyFont="1" applyFill="1" applyAlignment="1"/>
    <xf numFmtId="0" fontId="16" fillId="0" borderId="0" xfId="0" applyFont="1" applyFill="1" applyBorder="1" applyAlignment="1">
      <alignment horizontal="right"/>
    </xf>
    <xf numFmtId="49" fontId="6" fillId="0" borderId="0" xfId="0" applyNumberFormat="1" applyFont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6" fillId="0" borderId="0" xfId="0" applyNumberFormat="1" applyFont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43" fontId="26" fillId="0" borderId="0" xfId="0" applyNumberFormat="1" applyFont="1" applyFill="1"/>
    <xf numFmtId="0" fontId="8" fillId="0" borderId="2" xfId="0" applyFont="1" applyBorder="1" applyAlignment="1">
      <alignment vertical="distributed" wrapText="1"/>
    </xf>
    <xf numFmtId="0" fontId="25" fillId="0" borderId="11" xfId="0" applyFont="1" applyFill="1" applyBorder="1" applyAlignment="1">
      <alignment vertical="top" wrapText="1"/>
    </xf>
    <xf numFmtId="49" fontId="7" fillId="0" borderId="11" xfId="0" applyNumberFormat="1" applyFont="1" applyFill="1" applyBorder="1" applyAlignment="1">
      <alignment vertical="top" wrapText="1"/>
    </xf>
    <xf numFmtId="49" fontId="8" fillId="0" borderId="11" xfId="0" applyNumberFormat="1" applyFont="1" applyFill="1" applyBorder="1" applyAlignment="1">
      <alignment vertical="top" wrapText="1"/>
    </xf>
    <xf numFmtId="0" fontId="7" fillId="0" borderId="2" xfId="0" applyFont="1" applyBorder="1" applyAlignment="1">
      <alignment vertical="justify" wrapText="1"/>
    </xf>
    <xf numFmtId="0" fontId="8" fillId="0" borderId="2" xfId="0" applyFont="1" applyBorder="1" applyAlignment="1">
      <alignment vertical="distributed"/>
    </xf>
    <xf numFmtId="49" fontId="8" fillId="0" borderId="1" xfId="0" applyNumberFormat="1" applyFont="1" applyBorder="1" applyAlignment="1">
      <alignment horizontal="center" vertical="top"/>
    </xf>
    <xf numFmtId="0" fontId="7" fillId="0" borderId="2" xfId="0" applyFont="1" applyBorder="1" applyAlignment="1">
      <alignment vertical="distributed" wrapText="1"/>
    </xf>
    <xf numFmtId="49" fontId="7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vertical="distributed"/>
    </xf>
    <xf numFmtId="49" fontId="7" fillId="0" borderId="1" xfId="0" applyNumberFormat="1" applyFont="1" applyBorder="1" applyAlignment="1">
      <alignment horizontal="center" vertical="top"/>
    </xf>
    <xf numFmtId="0" fontId="8" fillId="0" borderId="11" xfId="0" applyNumberFormat="1" applyFont="1" applyFill="1" applyBorder="1" applyAlignment="1">
      <alignment vertical="top" wrapText="1"/>
    </xf>
    <xf numFmtId="165" fontId="26" fillId="0" borderId="0" xfId="0" applyNumberFormat="1" applyFont="1" applyFill="1"/>
    <xf numFmtId="0" fontId="24" fillId="0" borderId="0" xfId="0" applyFont="1" applyFill="1" applyAlignment="1"/>
    <xf numFmtId="0" fontId="16" fillId="0" borderId="0" xfId="0" applyFont="1" applyFill="1" applyBorder="1" applyAlignment="1">
      <alignment horizontal="right"/>
    </xf>
    <xf numFmtId="0" fontId="16" fillId="0" borderId="32" xfId="0" applyFont="1" applyFill="1" applyBorder="1" applyAlignment="1">
      <alignment horizontal="right"/>
    </xf>
    <xf numFmtId="0" fontId="7" fillId="0" borderId="0" xfId="0" applyFont="1" applyAlignment="1">
      <alignment vertical="distributed"/>
    </xf>
    <xf numFmtId="49" fontId="7" fillId="3" borderId="1" xfId="0" applyNumberFormat="1" applyFont="1" applyFill="1" applyBorder="1" applyAlignment="1">
      <alignment vertical="top" wrapText="1"/>
    </xf>
    <xf numFmtId="49" fontId="63" fillId="0" borderId="0" xfId="0" applyNumberFormat="1" applyFont="1" applyAlignment="1">
      <alignment vertical="top" wrapText="1"/>
    </xf>
    <xf numFmtId="0" fontId="9" fillId="0" borderId="0" xfId="0" applyFont="1" applyFill="1" applyAlignment="1">
      <alignment vertical="top" wrapText="1"/>
    </xf>
    <xf numFmtId="49" fontId="8" fillId="3" borderId="1" xfId="0" applyNumberFormat="1" applyFont="1" applyFill="1" applyBorder="1" applyAlignment="1">
      <alignment vertical="top" wrapText="1"/>
    </xf>
    <xf numFmtId="0" fontId="16" fillId="0" borderId="32" xfId="0" applyFont="1" applyFill="1" applyBorder="1" applyAlignment="1"/>
    <xf numFmtId="165" fontId="27" fillId="0" borderId="0" xfId="0" applyNumberFormat="1" applyFont="1" applyFill="1"/>
    <xf numFmtId="0" fontId="9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 wrapText="1"/>
    </xf>
    <xf numFmtId="0" fontId="24" fillId="0" borderId="0" xfId="0" applyFont="1" applyFill="1" applyAlignment="1"/>
    <xf numFmtId="0" fontId="16" fillId="0" borderId="0" xfId="0" applyFont="1" applyFill="1" applyBorder="1" applyAlignment="1">
      <alignment horizontal="right"/>
    </xf>
    <xf numFmtId="49" fontId="63" fillId="0" borderId="0" xfId="0" applyNumberFormat="1" applyFont="1" applyAlignment="1">
      <alignment horizontal="left" vertical="top" wrapText="1"/>
    </xf>
    <xf numFmtId="0" fontId="33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 applyAlignment="1">
      <alignment horizontal="right" vertical="top" wrapText="1"/>
    </xf>
    <xf numFmtId="0" fontId="33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24" fillId="0" borderId="0" xfId="0" applyFont="1" applyAlignment="1"/>
    <xf numFmtId="0" fontId="8" fillId="0" borderId="0" xfId="1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/>
    </xf>
    <xf numFmtId="0" fontId="35" fillId="0" borderId="12" xfId="0" applyFont="1" applyFill="1" applyBorder="1" applyAlignment="1">
      <alignment horizontal="center" vertical="center"/>
    </xf>
    <xf numFmtId="0" fontId="35" fillId="0" borderId="15" xfId="0" applyFont="1" applyFill="1" applyBorder="1" applyAlignment="1">
      <alignment horizontal="center" vertical="center"/>
    </xf>
    <xf numFmtId="169" fontId="35" fillId="0" borderId="20" xfId="1" applyNumberFormat="1" applyFont="1" applyFill="1" applyBorder="1" applyAlignment="1">
      <alignment horizontal="center" vertical="center"/>
    </xf>
    <xf numFmtId="169" fontId="35" fillId="0" borderId="21" xfId="1" applyNumberFormat="1" applyFont="1" applyFill="1" applyBorder="1" applyAlignment="1">
      <alignment horizontal="center" vertical="center"/>
    </xf>
    <xf numFmtId="169" fontId="35" fillId="0" borderId="22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0" fillId="0" borderId="0" xfId="0" applyFont="1" applyAlignment="1"/>
    <xf numFmtId="0" fontId="0" fillId="0" borderId="0" xfId="0" applyAlignment="1"/>
    <xf numFmtId="0" fontId="19" fillId="0" borderId="0" xfId="0" applyFont="1" applyFill="1" applyBorder="1" applyAlignment="1">
      <alignment horizontal="right"/>
    </xf>
    <xf numFmtId="0" fontId="16" fillId="0" borderId="32" xfId="0" applyFont="1" applyFill="1" applyBorder="1" applyAlignment="1">
      <alignment horizontal="right"/>
    </xf>
  </cellXfs>
  <cellStyles count="56">
    <cellStyle name="20% - Акцент1 2" xfId="11"/>
    <cellStyle name="20% - Акцент2 2" xfId="12"/>
    <cellStyle name="20% - Акцент3 2" xfId="13"/>
    <cellStyle name="20% - Акцент4 2" xfId="14"/>
    <cellStyle name="20% - Акцент5 2" xfId="15"/>
    <cellStyle name="20% - Акцент6 2" xfId="16"/>
    <cellStyle name="40% - Акцент1 2" xfId="17"/>
    <cellStyle name="40% - Акцент2 2" xfId="18"/>
    <cellStyle name="40% - Акцент3 2" xfId="19"/>
    <cellStyle name="40% - Акцент4 2" xfId="20"/>
    <cellStyle name="40% - Акцент5 2" xfId="21"/>
    <cellStyle name="40% - Акцент6 2" xfId="22"/>
    <cellStyle name="60% - Акцент1 2" xfId="23"/>
    <cellStyle name="60% - Акцент2 2" xfId="24"/>
    <cellStyle name="60% - Акцент3 2" xfId="25"/>
    <cellStyle name="60% - Акцент4 2" xfId="26"/>
    <cellStyle name="60% - Акцент5 2" xfId="27"/>
    <cellStyle name="60% - Акцент6 2" xfId="28"/>
    <cellStyle name="Акцент1 2" xfId="29"/>
    <cellStyle name="Акцент2 2" xfId="30"/>
    <cellStyle name="Акцент3 2" xfId="31"/>
    <cellStyle name="Акцент4 2" xfId="32"/>
    <cellStyle name="Акцент5 2" xfId="33"/>
    <cellStyle name="Акцент6 2" xfId="34"/>
    <cellStyle name="Ввод  2" xfId="35"/>
    <cellStyle name="Вывод 2" xfId="36"/>
    <cellStyle name="Вычисление 2" xfId="37"/>
    <cellStyle name="Заголовок 1 2" xfId="38"/>
    <cellStyle name="Заголовок 2 2" xfId="39"/>
    <cellStyle name="Заголовок 3 2" xfId="40"/>
    <cellStyle name="Заголовок 4 2" xfId="41"/>
    <cellStyle name="Итог 2" xfId="42"/>
    <cellStyle name="Контрольная ячейка 2" xfId="43"/>
    <cellStyle name="Название 2" xfId="44"/>
    <cellStyle name="Нейтральный 2" xfId="45"/>
    <cellStyle name="Обычный" xfId="0" builtinId="0"/>
    <cellStyle name="Обычный 2" xfId="4"/>
    <cellStyle name="Обычный 2 2" xfId="7"/>
    <cellStyle name="Обычный 3" xfId="5"/>
    <cellStyle name="Обычный 4" xfId="6"/>
    <cellStyle name="Обычный 4 2" xfId="46"/>
    <cellStyle name="Обычный_Прил 22,23,24" xfId="10"/>
    <cellStyle name="Плохой 2" xfId="47"/>
    <cellStyle name="Пояснение 2" xfId="48"/>
    <cellStyle name="Примечание 2" xfId="49"/>
    <cellStyle name="Примечание 3" xfId="55"/>
    <cellStyle name="Связанная ячейка 2" xfId="50"/>
    <cellStyle name="Текст предупреждения 2" xfId="51"/>
    <cellStyle name="Тысячи [0]_перечис.11" xfId="2"/>
    <cellStyle name="Тысячи_перечис.11" xfId="3"/>
    <cellStyle name="Финансовый" xfId="1" builtinId="3"/>
    <cellStyle name="Финансовый 2" xfId="8"/>
    <cellStyle name="Финансовый 2 2" xfId="52"/>
    <cellStyle name="Финансовый 3" xfId="9"/>
    <cellStyle name="Финансовый 3 2" xfId="53"/>
    <cellStyle name="Хороший 2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&#1041;&#1102;&#1076;&#1078;&#1077;&#1090;%202018-2020/&#1087;&#1088;&#1080;&#1083;&#1086;&#1078;&#1077;&#1085;&#1080;&#1103;%20&#1082;%20&#1073;&#1102;&#1076;&#1078;&#1077;&#1090;&#1091;%202018%20-2%20&#1074;&#1072;&#108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3 админ"/>
      <sheetName val="Прил 4"/>
      <sheetName val="5 дох 2017"/>
      <sheetName val="6 дох 2018-2019"/>
      <sheetName val="7 РЗПРЗ"/>
      <sheetName val="9 стр 2017"/>
      <sheetName val="10"/>
      <sheetName val="11 вед 1017"/>
      <sheetName val="12Расход 19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">
          <cell r="B7" t="str">
            <v>Общегосударственные вопросы</v>
          </cell>
          <cell r="C7" t="str">
            <v>01</v>
          </cell>
        </row>
        <row r="8">
          <cell r="B8" t="str">
            <v>Функционирование высшего должностного лица субъекта Российской Федерации и муниципального образования</v>
          </cell>
          <cell r="C8" t="str">
            <v>01</v>
          </cell>
          <cell r="D8" t="str">
            <v>02</v>
          </cell>
        </row>
        <row r="9">
          <cell r="B9" t="str">
            <v>Высшее должностное лицо сельского поселения</v>
          </cell>
          <cell r="C9" t="str">
            <v>01</v>
          </cell>
          <cell r="D9" t="str">
            <v>02</v>
          </cell>
          <cell r="E9" t="str">
            <v>99 0 00 18010</v>
          </cell>
        </row>
        <row r="10">
          <cell r="B10" t="str">
            <v>Фонд оплаты труда государственных (муниципальных) органов</v>
          </cell>
          <cell r="C10" t="str">
            <v>01</v>
          </cell>
          <cell r="D10" t="str">
            <v>02</v>
          </cell>
          <cell r="E10" t="str">
            <v>99 0 00 18010</v>
          </cell>
          <cell r="F10" t="str">
            <v>121</v>
          </cell>
        </row>
        <row r="11">
          <cell r="B11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C11" t="str">
            <v>01</v>
          </cell>
          <cell r="D11" t="str">
            <v>02</v>
          </cell>
          <cell r="E11" t="str">
            <v>99 0 00 18010</v>
          </cell>
          <cell r="F11" t="str">
            <v>129</v>
          </cell>
        </row>
        <row r="12">
          <cell r="B12" t="str">
            <v>Функционирование Правительства Российской Федерации, высших исполнительных органов государственной власти субъектов Российской Федерации</v>
          </cell>
        </row>
        <row r="13">
          <cell r="B13" t="str">
            <v>Высшее должностное лицо сельского поселения</v>
          </cell>
          <cell r="C13" t="str">
            <v>01</v>
          </cell>
          <cell r="D13" t="str">
            <v>04</v>
          </cell>
          <cell r="E13" t="str">
            <v>99 0 00 Л8010</v>
          </cell>
        </row>
        <row r="14">
          <cell r="B14" t="str">
            <v>Фонд оплаты труда государственных (муниципальных) органов</v>
          </cell>
          <cell r="C14" t="str">
            <v>01</v>
          </cell>
          <cell r="D14" t="str">
            <v>04</v>
          </cell>
          <cell r="E14" t="str">
            <v>99 0 00 Л8010</v>
          </cell>
          <cell r="F14" t="str">
            <v>121</v>
          </cell>
        </row>
        <row r="15">
          <cell r="B15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C15" t="str">
            <v>01</v>
          </cell>
          <cell r="D15" t="str">
            <v>04</v>
          </cell>
          <cell r="E15" t="str">
            <v>99 0 00 Л8010</v>
          </cell>
          <cell r="F15" t="str">
            <v>129</v>
          </cell>
        </row>
        <row r="16">
          <cell r="B16" t="str">
            <v>Резервные фонды</v>
          </cell>
          <cell r="C16" t="str">
            <v>01</v>
          </cell>
          <cell r="D16" t="str">
            <v>11</v>
          </cell>
        </row>
        <row r="17">
          <cell r="B17" t="str">
            <v xml:space="preserve">Резервный фонд администрации муниципального образования Соузгинское сельское поселение </v>
          </cell>
          <cell r="C17" t="str">
            <v>01</v>
          </cell>
          <cell r="D17" t="str">
            <v>11</v>
          </cell>
          <cell r="E17" t="str">
            <v>99 0 00 000Ш0</v>
          </cell>
        </row>
        <row r="18">
          <cell r="B18" t="str">
            <v>Резервные средства</v>
          </cell>
          <cell r="C18" t="str">
            <v>01</v>
          </cell>
          <cell r="D18" t="str">
            <v>11</v>
          </cell>
          <cell r="E18" t="str">
            <v>99 0 00 000Ш0</v>
          </cell>
          <cell r="F18" t="str">
            <v>870</v>
          </cell>
        </row>
        <row r="19">
          <cell r="B19" t="str">
            <v>Другие общегосударственные вопросы</v>
          </cell>
          <cell r="C19" t="str">
            <v>01</v>
          </cell>
          <cell r="D19" t="str">
            <v>13</v>
          </cell>
        </row>
        <row r="20">
          <cell r="B20" t="str">
            <v>Централизованное обслуживание администрации сельского поселения</v>
          </cell>
          <cell r="C20" t="str">
            <v>01</v>
          </cell>
          <cell r="D20" t="str">
            <v>13</v>
          </cell>
          <cell r="E20" t="str">
            <v>99 0 00 Ц8010</v>
          </cell>
        </row>
        <row r="21">
          <cell r="B21" t="str">
            <v>Фонд оплаты труда государственных (муниципальных) органов</v>
          </cell>
          <cell r="C21" t="str">
            <v>01</v>
          </cell>
          <cell r="D21" t="str">
            <v>13</v>
          </cell>
          <cell r="E21" t="str">
            <v>99 0 00 Ц8010</v>
          </cell>
          <cell r="F21" t="str">
            <v>121</v>
          </cell>
        </row>
        <row r="22">
          <cell r="B22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C22" t="str">
            <v>01</v>
          </cell>
          <cell r="D22" t="str">
            <v>13</v>
          </cell>
          <cell r="E22" t="str">
            <v>99 0 00 Ц8010</v>
          </cell>
          <cell r="F22" t="str">
            <v>129</v>
          </cell>
        </row>
        <row r="23">
          <cell r="B23" t="str">
            <v>Закупка товаров, работ, услуг в сфере информационно-коммуникационных технологий</v>
          </cell>
          <cell r="E23" t="str">
            <v>99 0 00 Ц8010</v>
          </cell>
        </row>
        <row r="25">
          <cell r="B25" t="str">
            <v>Уплата налога на имущество организаций и земельного налога</v>
          </cell>
          <cell r="C25" t="str">
            <v>01</v>
          </cell>
          <cell r="D25" t="str">
            <v>13</v>
          </cell>
          <cell r="E25" t="str">
            <v>99 0 00 Ц8010</v>
          </cell>
          <cell r="F25">
            <v>851</v>
          </cell>
        </row>
        <row r="26">
          <cell r="B26" t="str">
            <v>Уплата прочих налогов, сборов</v>
          </cell>
          <cell r="C26" t="str">
            <v>01</v>
          </cell>
          <cell r="D26" t="str">
            <v>13</v>
          </cell>
          <cell r="E26" t="str">
            <v>99 0 00 Ц8010</v>
          </cell>
          <cell r="F26">
            <v>852</v>
          </cell>
        </row>
        <row r="27">
          <cell r="B27" t="str">
            <v>Уплата иных платежей</v>
          </cell>
          <cell r="C27" t="str">
            <v>01</v>
          </cell>
          <cell r="D27" t="str">
            <v>13</v>
          </cell>
          <cell r="E27" t="str">
            <v>99 0 00 Ц8010</v>
          </cell>
          <cell r="F27">
            <v>853</v>
          </cell>
        </row>
        <row r="29">
          <cell r="B29" t="str">
            <v>Прочая закупка товаров, работ и услуг для обеспечения государственных (муниципальных) нужд</v>
          </cell>
          <cell r="C29" t="str">
            <v>01</v>
          </cell>
          <cell r="D29" t="str">
            <v>13</v>
          </cell>
          <cell r="E29" t="str">
            <v>99 0 00 45900</v>
          </cell>
          <cell r="F29" t="str">
            <v>244</v>
          </cell>
        </row>
        <row r="30">
          <cell r="B30" t="str">
            <v xml:space="preserve"> Расходы за счет средств дотации на выравнивание бюджетной обеспеченности поселений из бюджета муниципального образования "Майминский район"</v>
          </cell>
        </row>
        <row r="31">
          <cell r="B31" t="str">
            <v>Прочая закупка товаров, работ и услуг для обеспечения государственных (муниципальных) нужд</v>
          </cell>
        </row>
        <row r="32">
          <cell r="B32" t="str">
            <v>Национальная оборона</v>
          </cell>
          <cell r="C32" t="str">
            <v>02</v>
          </cell>
        </row>
        <row r="33">
          <cell r="B33" t="str">
            <v>Мобилизационная и вневойсковая подготовка</v>
          </cell>
          <cell r="C33" t="str">
            <v>02</v>
          </cell>
          <cell r="D33" t="str">
            <v>03</v>
          </cell>
        </row>
        <row r="34">
          <cell r="B34" t="str">
            <v>Осуществление первичного воинского учета на территориях, где отсутствуют военные комиссариаты</v>
          </cell>
          <cell r="C34" t="str">
            <v>02</v>
          </cell>
          <cell r="D34" t="str">
            <v>03</v>
          </cell>
          <cell r="E34" t="str">
            <v>99 0 00 51180</v>
          </cell>
        </row>
        <row r="35">
          <cell r="B35" t="str">
            <v>Фонд оплаты труда государственных (муниципальных) органов</v>
          </cell>
          <cell r="C35" t="str">
            <v>02</v>
          </cell>
          <cell r="D35" t="str">
            <v>03</v>
          </cell>
          <cell r="E35" t="str">
            <v>99 0 00 51180</v>
          </cell>
          <cell r="F35" t="str">
            <v>121</v>
          </cell>
        </row>
        <row r="36">
          <cell r="B36" t="str">
    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    </cell>
          <cell r="C36" t="str">
            <v>02</v>
          </cell>
          <cell r="D36" t="str">
            <v>03</v>
          </cell>
          <cell r="E36" t="str">
            <v>99 0 00 51180</v>
          </cell>
          <cell r="F36" t="str">
            <v>129</v>
          </cell>
        </row>
        <row r="37">
          <cell r="B37" t="str">
            <v>Национальная безопасность и правоохранительная деятельность</v>
          </cell>
          <cell r="C37" t="str">
            <v>03</v>
          </cell>
        </row>
        <row r="38">
          <cell r="B38" t="str">
            <v>Защита населения и территории от чрезвычайных ситуаций природного и техногенного характера, гражданская оборона</v>
          </cell>
          <cell r="C38" t="str">
            <v>03</v>
          </cell>
          <cell r="D38" t="str">
            <v>09</v>
          </cell>
        </row>
        <row r="39">
          <cell r="B39" t="str">
            <v>Основное мероприятие «Устойчивое развитие систем жизнеобеспечения»</v>
          </cell>
          <cell r="C39" t="str">
            <v>03</v>
          </cell>
          <cell r="D39" t="str">
            <v>09</v>
          </cell>
          <cell r="E39" t="str">
            <v>01 2 02 00000</v>
          </cell>
        </row>
        <row r="40">
          <cell r="B40" t="str">
            <v>Обеспечение первичных мер пожарной безопасности в границах населенных пунктов поселения</v>
          </cell>
          <cell r="C40" t="str">
            <v>03</v>
          </cell>
          <cell r="D40" t="str">
            <v>09</v>
          </cell>
          <cell r="E40" t="str">
            <v>01 2 02 00000</v>
          </cell>
        </row>
        <row r="41">
          <cell r="B41" t="str">
            <v>Обеспечение первичных мер пожарной безопасности в границах населенных пунктов поселения в части изготовления листовочного материала, проведения разъяснительной работы с населением, содержания противопожарных водоемов и иных мероприятий</v>
          </cell>
          <cell r="C41" t="str">
            <v>03</v>
          </cell>
          <cell r="D41" t="str">
            <v>09</v>
          </cell>
          <cell r="E41" t="str">
            <v>01 2 02 00000</v>
          </cell>
        </row>
        <row r="42">
          <cell r="B42" t="str">
            <v>Прочая закупка товаров, работ и услуг для обеспечения государственных (муниципальных) нужд</v>
          </cell>
          <cell r="C42" t="str">
            <v>03</v>
          </cell>
          <cell r="D42" t="str">
            <v>09</v>
          </cell>
          <cell r="E42" t="str">
            <v>01 2 02 00000</v>
          </cell>
          <cell r="F42" t="str">
            <v>244</v>
          </cell>
        </row>
        <row r="43">
          <cell r="B43" t="str">
            <v>Жилищно-коммунальное хозяйство</v>
          </cell>
          <cell r="C43" t="str">
            <v>05</v>
          </cell>
        </row>
        <row r="44">
          <cell r="B44" t="str">
            <v>Благоустройство</v>
          </cell>
          <cell r="C44" t="str">
            <v>05</v>
          </cell>
          <cell r="D44" t="str">
            <v>03</v>
          </cell>
        </row>
        <row r="45">
          <cell r="B45" t="str">
            <v>Основное мероприятие «Устойчивое развитие систем жизнеобеспечения»</v>
          </cell>
          <cell r="C45" t="str">
            <v>05</v>
          </cell>
          <cell r="D45" t="str">
            <v>03</v>
          </cell>
          <cell r="E45" t="str">
            <v>01 2 01 00000</v>
          </cell>
        </row>
        <row r="46">
          <cell r="B46" t="str">
            <v>Межбюджетные трансферты на осуществление переданных полномочий по дорожной деятельности в отношении дорог местного значени</v>
          </cell>
          <cell r="C46" t="str">
            <v>05</v>
          </cell>
          <cell r="D46" t="str">
            <v>03</v>
          </cell>
        </row>
        <row r="47">
          <cell r="B47" t="str">
            <v>Прочая закупка товаров, работ и услуг для обеспечения государственных (муниципальных) нужд</v>
          </cell>
          <cell r="C47" t="str">
            <v>05</v>
          </cell>
          <cell r="D47" t="str">
            <v>03</v>
          </cell>
          <cell r="F47" t="str">
            <v>244</v>
          </cell>
        </row>
        <row r="48">
          <cell r="B48" t="str">
            <v xml:space="preserve"> Межбюджетные трансферты на осуществление переданных полномочий по утилизации ТБО</v>
          </cell>
          <cell r="C48" t="str">
            <v>05</v>
          </cell>
          <cell r="D48" t="str">
            <v>03</v>
          </cell>
        </row>
        <row r="49">
          <cell r="B49" t="str">
            <v>Прочая закупка товаров, работ и услуг для обеспечения государственных (муниципальных) нужд</v>
          </cell>
          <cell r="C49" t="str">
            <v>05</v>
          </cell>
          <cell r="D49" t="str">
            <v>03</v>
          </cell>
          <cell r="F49">
            <v>244</v>
          </cell>
        </row>
        <row r="50">
          <cell r="B50" t="str">
            <v>Основное мероприятие «Устойчивое развитие систем жизнеобеспечения»</v>
          </cell>
          <cell r="C50" t="str">
            <v>05</v>
          </cell>
          <cell r="D50" t="str">
            <v>03</v>
          </cell>
          <cell r="E50" t="str">
            <v>01 2 01 00000</v>
          </cell>
        </row>
        <row r="51">
          <cell r="B51" t="str">
            <v>Мероприятия по повышению уровня благоустройства территории поселения</v>
          </cell>
          <cell r="C51" t="str">
            <v>05</v>
          </cell>
          <cell r="D51" t="str">
            <v>03</v>
          </cell>
          <cell r="E51" t="str">
            <v>01 2 01 000Б0</v>
          </cell>
        </row>
        <row r="52">
          <cell r="B52" t="str">
            <v>Освещение улиц</v>
          </cell>
          <cell r="C52" t="str">
            <v>05</v>
          </cell>
          <cell r="D52" t="str">
            <v>03</v>
          </cell>
          <cell r="E52" t="str">
            <v>01 2 01 000Б1</v>
          </cell>
        </row>
        <row r="53">
          <cell r="B53" t="str">
            <v>Прочая закупка товаров, работ и услуг для обеспечения государственных (муниципальных) нужд</v>
          </cell>
          <cell r="C53" t="str">
            <v>05</v>
          </cell>
          <cell r="D53" t="str">
            <v>03</v>
          </cell>
          <cell r="E53" t="str">
            <v>01 2 01 000Б1</v>
          </cell>
          <cell r="F53" t="str">
            <v>244</v>
          </cell>
        </row>
        <row r="54">
          <cell r="B54" t="str">
            <v>Прочие расходы, связанные с благоустройством территории поселения</v>
          </cell>
          <cell r="C54" t="str">
            <v>05</v>
          </cell>
          <cell r="D54" t="str">
            <v>03</v>
          </cell>
          <cell r="E54" t="str">
            <v>01 2 01 000Б4</v>
          </cell>
        </row>
        <row r="55">
          <cell r="B55" t="str">
            <v>Прочая закупка товаров, работ и услуг для обеспечения государственных (муниципальных) нужд</v>
          </cell>
          <cell r="C55" t="str">
            <v>05</v>
          </cell>
          <cell r="D55" t="str">
            <v>03</v>
          </cell>
          <cell r="E55" t="str">
            <v>01 2 01 000Б4</v>
          </cell>
          <cell r="F55" t="str">
            <v>244</v>
          </cell>
        </row>
        <row r="62">
          <cell r="B62" t="str">
            <v>ВСЕГО РАСХОДОВ</v>
          </cell>
        </row>
      </sheetData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72"/>
  <sheetViews>
    <sheetView topLeftCell="A146" zoomScale="85" zoomScaleNormal="85" workbookViewId="0">
      <selection activeCell="B6" sqref="B6:B165"/>
    </sheetView>
  </sheetViews>
  <sheetFormatPr defaultRowHeight="12.75"/>
  <cols>
    <col min="1" max="1" width="67.140625" style="3" customWidth="1"/>
    <col min="2" max="2" width="15.42578125" style="3" customWidth="1"/>
    <col min="3" max="3" width="10.140625" style="4" customWidth="1"/>
    <col min="4" max="4" width="14.140625" style="4" customWidth="1"/>
    <col min="5" max="5" width="19.28515625" style="4" customWidth="1"/>
    <col min="6" max="6" width="16.7109375" style="4" bestFit="1" customWidth="1"/>
    <col min="7" max="7" width="19.5703125" style="4" customWidth="1"/>
    <col min="8" max="8" width="20.28515625" style="185" customWidth="1"/>
    <col min="9" max="9" width="25" style="170" customWidth="1"/>
    <col min="10" max="10" width="9.140625" style="5"/>
    <col min="11" max="11" width="27.28515625" style="5" bestFit="1" customWidth="1"/>
    <col min="12" max="12" width="22.85546875" style="5" bestFit="1" customWidth="1"/>
    <col min="13" max="14" width="9.140625" style="5"/>
    <col min="15" max="15" width="13.140625" style="5" bestFit="1" customWidth="1"/>
    <col min="16" max="16" width="9.140625" style="5"/>
    <col min="17" max="17" width="14.7109375" style="5" bestFit="1" customWidth="1"/>
    <col min="18" max="256" width="9.140625" style="5"/>
    <col min="257" max="257" width="3.5703125" style="5" customWidth="1"/>
    <col min="258" max="258" width="40.85546875" style="5" customWidth="1"/>
    <col min="259" max="259" width="5.140625" style="5" customWidth="1"/>
    <col min="260" max="261" width="4.28515625" style="5" customWidth="1"/>
    <col min="262" max="262" width="8.5703125" style="5" customWidth="1"/>
    <col min="263" max="263" width="6.7109375" style="5" customWidth="1"/>
    <col min="264" max="264" width="11.28515625" style="5" customWidth="1"/>
    <col min="265" max="265" width="12.28515625" style="5" customWidth="1"/>
    <col min="266" max="512" width="9.140625" style="5"/>
    <col min="513" max="513" width="3.5703125" style="5" customWidth="1"/>
    <col min="514" max="514" width="40.85546875" style="5" customWidth="1"/>
    <col min="515" max="515" width="5.140625" style="5" customWidth="1"/>
    <col min="516" max="517" width="4.28515625" style="5" customWidth="1"/>
    <col min="518" max="518" width="8.5703125" style="5" customWidth="1"/>
    <col min="519" max="519" width="6.7109375" style="5" customWidth="1"/>
    <col min="520" max="520" width="11.28515625" style="5" customWidth="1"/>
    <col min="521" max="521" width="12.28515625" style="5" customWidth="1"/>
    <col min="522" max="768" width="9.140625" style="5"/>
    <col min="769" max="769" width="3.5703125" style="5" customWidth="1"/>
    <col min="770" max="770" width="40.85546875" style="5" customWidth="1"/>
    <col min="771" max="771" width="5.140625" style="5" customWidth="1"/>
    <col min="772" max="773" width="4.28515625" style="5" customWidth="1"/>
    <col min="774" max="774" width="8.5703125" style="5" customWidth="1"/>
    <col min="775" max="775" width="6.7109375" style="5" customWidth="1"/>
    <col min="776" max="776" width="11.28515625" style="5" customWidth="1"/>
    <col min="777" max="777" width="12.28515625" style="5" customWidth="1"/>
    <col min="778" max="1024" width="9.140625" style="5"/>
    <col min="1025" max="1025" width="3.5703125" style="5" customWidth="1"/>
    <col min="1026" max="1026" width="40.85546875" style="5" customWidth="1"/>
    <col min="1027" max="1027" width="5.140625" style="5" customWidth="1"/>
    <col min="1028" max="1029" width="4.28515625" style="5" customWidth="1"/>
    <col min="1030" max="1030" width="8.5703125" style="5" customWidth="1"/>
    <col min="1031" max="1031" width="6.7109375" style="5" customWidth="1"/>
    <col min="1032" max="1032" width="11.28515625" style="5" customWidth="1"/>
    <col min="1033" max="1033" width="12.28515625" style="5" customWidth="1"/>
    <col min="1034" max="1280" width="9.140625" style="5"/>
    <col min="1281" max="1281" width="3.5703125" style="5" customWidth="1"/>
    <col min="1282" max="1282" width="40.85546875" style="5" customWidth="1"/>
    <col min="1283" max="1283" width="5.140625" style="5" customWidth="1"/>
    <col min="1284" max="1285" width="4.28515625" style="5" customWidth="1"/>
    <col min="1286" max="1286" width="8.5703125" style="5" customWidth="1"/>
    <col min="1287" max="1287" width="6.7109375" style="5" customWidth="1"/>
    <col min="1288" max="1288" width="11.28515625" style="5" customWidth="1"/>
    <col min="1289" max="1289" width="12.28515625" style="5" customWidth="1"/>
    <col min="1290" max="1536" width="9.140625" style="5"/>
    <col min="1537" max="1537" width="3.5703125" style="5" customWidth="1"/>
    <col min="1538" max="1538" width="40.85546875" style="5" customWidth="1"/>
    <col min="1539" max="1539" width="5.140625" style="5" customWidth="1"/>
    <col min="1540" max="1541" width="4.28515625" style="5" customWidth="1"/>
    <col min="1542" max="1542" width="8.5703125" style="5" customWidth="1"/>
    <col min="1543" max="1543" width="6.7109375" style="5" customWidth="1"/>
    <col min="1544" max="1544" width="11.28515625" style="5" customWidth="1"/>
    <col min="1545" max="1545" width="12.28515625" style="5" customWidth="1"/>
    <col min="1546" max="1792" width="9.140625" style="5"/>
    <col min="1793" max="1793" width="3.5703125" style="5" customWidth="1"/>
    <col min="1794" max="1794" width="40.85546875" style="5" customWidth="1"/>
    <col min="1795" max="1795" width="5.140625" style="5" customWidth="1"/>
    <col min="1796" max="1797" width="4.28515625" style="5" customWidth="1"/>
    <col min="1798" max="1798" width="8.5703125" style="5" customWidth="1"/>
    <col min="1799" max="1799" width="6.7109375" style="5" customWidth="1"/>
    <col min="1800" max="1800" width="11.28515625" style="5" customWidth="1"/>
    <col min="1801" max="1801" width="12.28515625" style="5" customWidth="1"/>
    <col min="1802" max="2048" width="9.140625" style="5"/>
    <col min="2049" max="2049" width="3.5703125" style="5" customWidth="1"/>
    <col min="2050" max="2050" width="40.85546875" style="5" customWidth="1"/>
    <col min="2051" max="2051" width="5.140625" style="5" customWidth="1"/>
    <col min="2052" max="2053" width="4.28515625" style="5" customWidth="1"/>
    <col min="2054" max="2054" width="8.5703125" style="5" customWidth="1"/>
    <col min="2055" max="2055" width="6.7109375" style="5" customWidth="1"/>
    <col min="2056" max="2056" width="11.28515625" style="5" customWidth="1"/>
    <col min="2057" max="2057" width="12.28515625" style="5" customWidth="1"/>
    <col min="2058" max="2304" width="9.140625" style="5"/>
    <col min="2305" max="2305" width="3.5703125" style="5" customWidth="1"/>
    <col min="2306" max="2306" width="40.85546875" style="5" customWidth="1"/>
    <col min="2307" max="2307" width="5.140625" style="5" customWidth="1"/>
    <col min="2308" max="2309" width="4.28515625" style="5" customWidth="1"/>
    <col min="2310" max="2310" width="8.5703125" style="5" customWidth="1"/>
    <col min="2311" max="2311" width="6.7109375" style="5" customWidth="1"/>
    <col min="2312" max="2312" width="11.28515625" style="5" customWidth="1"/>
    <col min="2313" max="2313" width="12.28515625" style="5" customWidth="1"/>
    <col min="2314" max="2560" width="9.140625" style="5"/>
    <col min="2561" max="2561" width="3.5703125" style="5" customWidth="1"/>
    <col min="2562" max="2562" width="40.85546875" style="5" customWidth="1"/>
    <col min="2563" max="2563" width="5.140625" style="5" customWidth="1"/>
    <col min="2564" max="2565" width="4.28515625" style="5" customWidth="1"/>
    <col min="2566" max="2566" width="8.5703125" style="5" customWidth="1"/>
    <col min="2567" max="2567" width="6.7109375" style="5" customWidth="1"/>
    <col min="2568" max="2568" width="11.28515625" style="5" customWidth="1"/>
    <col min="2569" max="2569" width="12.28515625" style="5" customWidth="1"/>
    <col min="2570" max="2816" width="9.140625" style="5"/>
    <col min="2817" max="2817" width="3.5703125" style="5" customWidth="1"/>
    <col min="2818" max="2818" width="40.85546875" style="5" customWidth="1"/>
    <col min="2819" max="2819" width="5.140625" style="5" customWidth="1"/>
    <col min="2820" max="2821" width="4.28515625" style="5" customWidth="1"/>
    <col min="2822" max="2822" width="8.5703125" style="5" customWidth="1"/>
    <col min="2823" max="2823" width="6.7109375" style="5" customWidth="1"/>
    <col min="2824" max="2824" width="11.28515625" style="5" customWidth="1"/>
    <col min="2825" max="2825" width="12.28515625" style="5" customWidth="1"/>
    <col min="2826" max="3072" width="9.140625" style="5"/>
    <col min="3073" max="3073" width="3.5703125" style="5" customWidth="1"/>
    <col min="3074" max="3074" width="40.85546875" style="5" customWidth="1"/>
    <col min="3075" max="3075" width="5.140625" style="5" customWidth="1"/>
    <col min="3076" max="3077" width="4.28515625" style="5" customWidth="1"/>
    <col min="3078" max="3078" width="8.5703125" style="5" customWidth="1"/>
    <col min="3079" max="3079" width="6.7109375" style="5" customWidth="1"/>
    <col min="3080" max="3080" width="11.28515625" style="5" customWidth="1"/>
    <col min="3081" max="3081" width="12.28515625" style="5" customWidth="1"/>
    <col min="3082" max="3328" width="9.140625" style="5"/>
    <col min="3329" max="3329" width="3.5703125" style="5" customWidth="1"/>
    <col min="3330" max="3330" width="40.85546875" style="5" customWidth="1"/>
    <col min="3331" max="3331" width="5.140625" style="5" customWidth="1"/>
    <col min="3332" max="3333" width="4.28515625" style="5" customWidth="1"/>
    <col min="3334" max="3334" width="8.5703125" style="5" customWidth="1"/>
    <col min="3335" max="3335" width="6.7109375" style="5" customWidth="1"/>
    <col min="3336" max="3336" width="11.28515625" style="5" customWidth="1"/>
    <col min="3337" max="3337" width="12.28515625" style="5" customWidth="1"/>
    <col min="3338" max="3584" width="9.140625" style="5"/>
    <col min="3585" max="3585" width="3.5703125" style="5" customWidth="1"/>
    <col min="3586" max="3586" width="40.85546875" style="5" customWidth="1"/>
    <col min="3587" max="3587" width="5.140625" style="5" customWidth="1"/>
    <col min="3588" max="3589" width="4.28515625" style="5" customWidth="1"/>
    <col min="3590" max="3590" width="8.5703125" style="5" customWidth="1"/>
    <col min="3591" max="3591" width="6.7109375" style="5" customWidth="1"/>
    <col min="3592" max="3592" width="11.28515625" style="5" customWidth="1"/>
    <col min="3593" max="3593" width="12.28515625" style="5" customWidth="1"/>
    <col min="3594" max="3840" width="9.140625" style="5"/>
    <col min="3841" max="3841" width="3.5703125" style="5" customWidth="1"/>
    <col min="3842" max="3842" width="40.85546875" style="5" customWidth="1"/>
    <col min="3843" max="3843" width="5.140625" style="5" customWidth="1"/>
    <col min="3844" max="3845" width="4.28515625" style="5" customWidth="1"/>
    <col min="3846" max="3846" width="8.5703125" style="5" customWidth="1"/>
    <col min="3847" max="3847" width="6.7109375" style="5" customWidth="1"/>
    <col min="3848" max="3848" width="11.28515625" style="5" customWidth="1"/>
    <col min="3849" max="3849" width="12.28515625" style="5" customWidth="1"/>
    <col min="3850" max="4096" width="9.140625" style="5"/>
    <col min="4097" max="4097" width="3.5703125" style="5" customWidth="1"/>
    <col min="4098" max="4098" width="40.85546875" style="5" customWidth="1"/>
    <col min="4099" max="4099" width="5.140625" style="5" customWidth="1"/>
    <col min="4100" max="4101" width="4.28515625" style="5" customWidth="1"/>
    <col min="4102" max="4102" width="8.5703125" style="5" customWidth="1"/>
    <col min="4103" max="4103" width="6.7109375" style="5" customWidth="1"/>
    <col min="4104" max="4104" width="11.28515625" style="5" customWidth="1"/>
    <col min="4105" max="4105" width="12.28515625" style="5" customWidth="1"/>
    <col min="4106" max="4352" width="9.140625" style="5"/>
    <col min="4353" max="4353" width="3.5703125" style="5" customWidth="1"/>
    <col min="4354" max="4354" width="40.85546875" style="5" customWidth="1"/>
    <col min="4355" max="4355" width="5.140625" style="5" customWidth="1"/>
    <col min="4356" max="4357" width="4.28515625" style="5" customWidth="1"/>
    <col min="4358" max="4358" width="8.5703125" style="5" customWidth="1"/>
    <col min="4359" max="4359" width="6.7109375" style="5" customWidth="1"/>
    <col min="4360" max="4360" width="11.28515625" style="5" customWidth="1"/>
    <col min="4361" max="4361" width="12.28515625" style="5" customWidth="1"/>
    <col min="4362" max="4608" width="9.140625" style="5"/>
    <col min="4609" max="4609" width="3.5703125" style="5" customWidth="1"/>
    <col min="4610" max="4610" width="40.85546875" style="5" customWidth="1"/>
    <col min="4611" max="4611" width="5.140625" style="5" customWidth="1"/>
    <col min="4612" max="4613" width="4.28515625" style="5" customWidth="1"/>
    <col min="4614" max="4614" width="8.5703125" style="5" customWidth="1"/>
    <col min="4615" max="4615" width="6.7109375" style="5" customWidth="1"/>
    <col min="4616" max="4616" width="11.28515625" style="5" customWidth="1"/>
    <col min="4617" max="4617" width="12.28515625" style="5" customWidth="1"/>
    <col min="4618" max="4864" width="9.140625" style="5"/>
    <col min="4865" max="4865" width="3.5703125" style="5" customWidth="1"/>
    <col min="4866" max="4866" width="40.85546875" style="5" customWidth="1"/>
    <col min="4867" max="4867" width="5.140625" style="5" customWidth="1"/>
    <col min="4868" max="4869" width="4.28515625" style="5" customWidth="1"/>
    <col min="4870" max="4870" width="8.5703125" style="5" customWidth="1"/>
    <col min="4871" max="4871" width="6.7109375" style="5" customWidth="1"/>
    <col min="4872" max="4872" width="11.28515625" style="5" customWidth="1"/>
    <col min="4873" max="4873" width="12.28515625" style="5" customWidth="1"/>
    <col min="4874" max="5120" width="9.140625" style="5"/>
    <col min="5121" max="5121" width="3.5703125" style="5" customWidth="1"/>
    <col min="5122" max="5122" width="40.85546875" style="5" customWidth="1"/>
    <col min="5123" max="5123" width="5.140625" style="5" customWidth="1"/>
    <col min="5124" max="5125" width="4.28515625" style="5" customWidth="1"/>
    <col min="5126" max="5126" width="8.5703125" style="5" customWidth="1"/>
    <col min="5127" max="5127" width="6.7109375" style="5" customWidth="1"/>
    <col min="5128" max="5128" width="11.28515625" style="5" customWidth="1"/>
    <col min="5129" max="5129" width="12.28515625" style="5" customWidth="1"/>
    <col min="5130" max="5376" width="9.140625" style="5"/>
    <col min="5377" max="5377" width="3.5703125" style="5" customWidth="1"/>
    <col min="5378" max="5378" width="40.85546875" style="5" customWidth="1"/>
    <col min="5379" max="5379" width="5.140625" style="5" customWidth="1"/>
    <col min="5380" max="5381" width="4.28515625" style="5" customWidth="1"/>
    <col min="5382" max="5382" width="8.5703125" style="5" customWidth="1"/>
    <col min="5383" max="5383" width="6.7109375" style="5" customWidth="1"/>
    <col min="5384" max="5384" width="11.28515625" style="5" customWidth="1"/>
    <col min="5385" max="5385" width="12.28515625" style="5" customWidth="1"/>
    <col min="5386" max="5632" width="9.140625" style="5"/>
    <col min="5633" max="5633" width="3.5703125" style="5" customWidth="1"/>
    <col min="5634" max="5634" width="40.85546875" style="5" customWidth="1"/>
    <col min="5635" max="5635" width="5.140625" style="5" customWidth="1"/>
    <col min="5636" max="5637" width="4.28515625" style="5" customWidth="1"/>
    <col min="5638" max="5638" width="8.5703125" style="5" customWidth="1"/>
    <col min="5639" max="5639" width="6.7109375" style="5" customWidth="1"/>
    <col min="5640" max="5640" width="11.28515625" style="5" customWidth="1"/>
    <col min="5641" max="5641" width="12.28515625" style="5" customWidth="1"/>
    <col min="5642" max="5888" width="9.140625" style="5"/>
    <col min="5889" max="5889" width="3.5703125" style="5" customWidth="1"/>
    <col min="5890" max="5890" width="40.85546875" style="5" customWidth="1"/>
    <col min="5891" max="5891" width="5.140625" style="5" customWidth="1"/>
    <col min="5892" max="5893" width="4.28515625" style="5" customWidth="1"/>
    <col min="5894" max="5894" width="8.5703125" style="5" customWidth="1"/>
    <col min="5895" max="5895" width="6.7109375" style="5" customWidth="1"/>
    <col min="5896" max="5896" width="11.28515625" style="5" customWidth="1"/>
    <col min="5897" max="5897" width="12.28515625" style="5" customWidth="1"/>
    <col min="5898" max="6144" width="9.140625" style="5"/>
    <col min="6145" max="6145" width="3.5703125" style="5" customWidth="1"/>
    <col min="6146" max="6146" width="40.85546875" style="5" customWidth="1"/>
    <col min="6147" max="6147" width="5.140625" style="5" customWidth="1"/>
    <col min="6148" max="6149" width="4.28515625" style="5" customWidth="1"/>
    <col min="6150" max="6150" width="8.5703125" style="5" customWidth="1"/>
    <col min="6151" max="6151" width="6.7109375" style="5" customWidth="1"/>
    <col min="6152" max="6152" width="11.28515625" style="5" customWidth="1"/>
    <col min="6153" max="6153" width="12.28515625" style="5" customWidth="1"/>
    <col min="6154" max="6400" width="9.140625" style="5"/>
    <col min="6401" max="6401" width="3.5703125" style="5" customWidth="1"/>
    <col min="6402" max="6402" width="40.85546875" style="5" customWidth="1"/>
    <col min="6403" max="6403" width="5.140625" style="5" customWidth="1"/>
    <col min="6404" max="6405" width="4.28515625" style="5" customWidth="1"/>
    <col min="6406" max="6406" width="8.5703125" style="5" customWidth="1"/>
    <col min="6407" max="6407" width="6.7109375" style="5" customWidth="1"/>
    <col min="6408" max="6408" width="11.28515625" style="5" customWidth="1"/>
    <col min="6409" max="6409" width="12.28515625" style="5" customWidth="1"/>
    <col min="6410" max="6656" width="9.140625" style="5"/>
    <col min="6657" max="6657" width="3.5703125" style="5" customWidth="1"/>
    <col min="6658" max="6658" width="40.85546875" style="5" customWidth="1"/>
    <col min="6659" max="6659" width="5.140625" style="5" customWidth="1"/>
    <col min="6660" max="6661" width="4.28515625" style="5" customWidth="1"/>
    <col min="6662" max="6662" width="8.5703125" style="5" customWidth="1"/>
    <col min="6663" max="6663" width="6.7109375" style="5" customWidth="1"/>
    <col min="6664" max="6664" width="11.28515625" style="5" customWidth="1"/>
    <col min="6665" max="6665" width="12.28515625" style="5" customWidth="1"/>
    <col min="6666" max="6912" width="9.140625" style="5"/>
    <col min="6913" max="6913" width="3.5703125" style="5" customWidth="1"/>
    <col min="6914" max="6914" width="40.85546875" style="5" customWidth="1"/>
    <col min="6915" max="6915" width="5.140625" style="5" customWidth="1"/>
    <col min="6916" max="6917" width="4.28515625" style="5" customWidth="1"/>
    <col min="6918" max="6918" width="8.5703125" style="5" customWidth="1"/>
    <col min="6919" max="6919" width="6.7109375" style="5" customWidth="1"/>
    <col min="6920" max="6920" width="11.28515625" style="5" customWidth="1"/>
    <col min="6921" max="6921" width="12.28515625" style="5" customWidth="1"/>
    <col min="6922" max="7168" width="9.140625" style="5"/>
    <col min="7169" max="7169" width="3.5703125" style="5" customWidth="1"/>
    <col min="7170" max="7170" width="40.85546875" style="5" customWidth="1"/>
    <col min="7171" max="7171" width="5.140625" style="5" customWidth="1"/>
    <col min="7172" max="7173" width="4.28515625" style="5" customWidth="1"/>
    <col min="7174" max="7174" width="8.5703125" style="5" customWidth="1"/>
    <col min="7175" max="7175" width="6.7109375" style="5" customWidth="1"/>
    <col min="7176" max="7176" width="11.28515625" style="5" customWidth="1"/>
    <col min="7177" max="7177" width="12.28515625" style="5" customWidth="1"/>
    <col min="7178" max="7424" width="9.140625" style="5"/>
    <col min="7425" max="7425" width="3.5703125" style="5" customWidth="1"/>
    <col min="7426" max="7426" width="40.85546875" style="5" customWidth="1"/>
    <col min="7427" max="7427" width="5.140625" style="5" customWidth="1"/>
    <col min="7428" max="7429" width="4.28515625" style="5" customWidth="1"/>
    <col min="7430" max="7430" width="8.5703125" style="5" customWidth="1"/>
    <col min="7431" max="7431" width="6.7109375" style="5" customWidth="1"/>
    <col min="7432" max="7432" width="11.28515625" style="5" customWidth="1"/>
    <col min="7433" max="7433" width="12.28515625" style="5" customWidth="1"/>
    <col min="7434" max="7680" width="9.140625" style="5"/>
    <col min="7681" max="7681" width="3.5703125" style="5" customWidth="1"/>
    <col min="7682" max="7682" width="40.85546875" style="5" customWidth="1"/>
    <col min="7683" max="7683" width="5.140625" style="5" customWidth="1"/>
    <col min="7684" max="7685" width="4.28515625" style="5" customWidth="1"/>
    <col min="7686" max="7686" width="8.5703125" style="5" customWidth="1"/>
    <col min="7687" max="7687" width="6.7109375" style="5" customWidth="1"/>
    <col min="7688" max="7688" width="11.28515625" style="5" customWidth="1"/>
    <col min="7689" max="7689" width="12.28515625" style="5" customWidth="1"/>
    <col min="7690" max="7936" width="9.140625" style="5"/>
    <col min="7937" max="7937" width="3.5703125" style="5" customWidth="1"/>
    <col min="7938" max="7938" width="40.85546875" style="5" customWidth="1"/>
    <col min="7939" max="7939" width="5.140625" style="5" customWidth="1"/>
    <col min="7940" max="7941" width="4.28515625" style="5" customWidth="1"/>
    <col min="7942" max="7942" width="8.5703125" style="5" customWidth="1"/>
    <col min="7943" max="7943" width="6.7109375" style="5" customWidth="1"/>
    <col min="7944" max="7944" width="11.28515625" style="5" customWidth="1"/>
    <col min="7945" max="7945" width="12.28515625" style="5" customWidth="1"/>
    <col min="7946" max="8192" width="9.140625" style="5"/>
    <col min="8193" max="8193" width="3.5703125" style="5" customWidth="1"/>
    <col min="8194" max="8194" width="40.85546875" style="5" customWidth="1"/>
    <col min="8195" max="8195" width="5.140625" style="5" customWidth="1"/>
    <col min="8196" max="8197" width="4.28515625" style="5" customWidth="1"/>
    <col min="8198" max="8198" width="8.5703125" style="5" customWidth="1"/>
    <col min="8199" max="8199" width="6.7109375" style="5" customWidth="1"/>
    <col min="8200" max="8200" width="11.28515625" style="5" customWidth="1"/>
    <col min="8201" max="8201" width="12.28515625" style="5" customWidth="1"/>
    <col min="8202" max="8448" width="9.140625" style="5"/>
    <col min="8449" max="8449" width="3.5703125" style="5" customWidth="1"/>
    <col min="8450" max="8450" width="40.85546875" style="5" customWidth="1"/>
    <col min="8451" max="8451" width="5.140625" style="5" customWidth="1"/>
    <col min="8452" max="8453" width="4.28515625" style="5" customWidth="1"/>
    <col min="8454" max="8454" width="8.5703125" style="5" customWidth="1"/>
    <col min="8455" max="8455" width="6.7109375" style="5" customWidth="1"/>
    <col min="8456" max="8456" width="11.28515625" style="5" customWidth="1"/>
    <col min="8457" max="8457" width="12.28515625" style="5" customWidth="1"/>
    <col min="8458" max="8704" width="9.140625" style="5"/>
    <col min="8705" max="8705" width="3.5703125" style="5" customWidth="1"/>
    <col min="8706" max="8706" width="40.85546875" style="5" customWidth="1"/>
    <col min="8707" max="8707" width="5.140625" style="5" customWidth="1"/>
    <col min="8708" max="8709" width="4.28515625" style="5" customWidth="1"/>
    <col min="8710" max="8710" width="8.5703125" style="5" customWidth="1"/>
    <col min="8711" max="8711" width="6.7109375" style="5" customWidth="1"/>
    <col min="8712" max="8712" width="11.28515625" style="5" customWidth="1"/>
    <col min="8713" max="8713" width="12.28515625" style="5" customWidth="1"/>
    <col min="8714" max="8960" width="9.140625" style="5"/>
    <col min="8961" max="8961" width="3.5703125" style="5" customWidth="1"/>
    <col min="8962" max="8962" width="40.85546875" style="5" customWidth="1"/>
    <col min="8963" max="8963" width="5.140625" style="5" customWidth="1"/>
    <col min="8964" max="8965" width="4.28515625" style="5" customWidth="1"/>
    <col min="8966" max="8966" width="8.5703125" style="5" customWidth="1"/>
    <col min="8967" max="8967" width="6.7109375" style="5" customWidth="1"/>
    <col min="8968" max="8968" width="11.28515625" style="5" customWidth="1"/>
    <col min="8969" max="8969" width="12.28515625" style="5" customWidth="1"/>
    <col min="8970" max="9216" width="9.140625" style="5"/>
    <col min="9217" max="9217" width="3.5703125" style="5" customWidth="1"/>
    <col min="9218" max="9218" width="40.85546875" style="5" customWidth="1"/>
    <col min="9219" max="9219" width="5.140625" style="5" customWidth="1"/>
    <col min="9220" max="9221" width="4.28515625" style="5" customWidth="1"/>
    <col min="9222" max="9222" width="8.5703125" style="5" customWidth="1"/>
    <col min="9223" max="9223" width="6.7109375" style="5" customWidth="1"/>
    <col min="9224" max="9224" width="11.28515625" style="5" customWidth="1"/>
    <col min="9225" max="9225" width="12.28515625" style="5" customWidth="1"/>
    <col min="9226" max="9472" width="9.140625" style="5"/>
    <col min="9473" max="9473" width="3.5703125" style="5" customWidth="1"/>
    <col min="9474" max="9474" width="40.85546875" style="5" customWidth="1"/>
    <col min="9475" max="9475" width="5.140625" style="5" customWidth="1"/>
    <col min="9476" max="9477" width="4.28515625" style="5" customWidth="1"/>
    <col min="9478" max="9478" width="8.5703125" style="5" customWidth="1"/>
    <col min="9479" max="9479" width="6.7109375" style="5" customWidth="1"/>
    <col min="9480" max="9480" width="11.28515625" style="5" customWidth="1"/>
    <col min="9481" max="9481" width="12.28515625" style="5" customWidth="1"/>
    <col min="9482" max="9728" width="9.140625" style="5"/>
    <col min="9729" max="9729" width="3.5703125" style="5" customWidth="1"/>
    <col min="9730" max="9730" width="40.85546875" style="5" customWidth="1"/>
    <col min="9731" max="9731" width="5.140625" style="5" customWidth="1"/>
    <col min="9732" max="9733" width="4.28515625" style="5" customWidth="1"/>
    <col min="9734" max="9734" width="8.5703125" style="5" customWidth="1"/>
    <col min="9735" max="9735" width="6.7109375" style="5" customWidth="1"/>
    <col min="9736" max="9736" width="11.28515625" style="5" customWidth="1"/>
    <col min="9737" max="9737" width="12.28515625" style="5" customWidth="1"/>
    <col min="9738" max="9984" width="9.140625" style="5"/>
    <col min="9985" max="9985" width="3.5703125" style="5" customWidth="1"/>
    <col min="9986" max="9986" width="40.85546875" style="5" customWidth="1"/>
    <col min="9987" max="9987" width="5.140625" style="5" customWidth="1"/>
    <col min="9988" max="9989" width="4.28515625" style="5" customWidth="1"/>
    <col min="9990" max="9990" width="8.5703125" style="5" customWidth="1"/>
    <col min="9991" max="9991" width="6.7109375" style="5" customWidth="1"/>
    <col min="9992" max="9992" width="11.28515625" style="5" customWidth="1"/>
    <col min="9993" max="9993" width="12.28515625" style="5" customWidth="1"/>
    <col min="9994" max="10240" width="9.140625" style="5"/>
    <col min="10241" max="10241" width="3.5703125" style="5" customWidth="1"/>
    <col min="10242" max="10242" width="40.85546875" style="5" customWidth="1"/>
    <col min="10243" max="10243" width="5.140625" style="5" customWidth="1"/>
    <col min="10244" max="10245" width="4.28515625" style="5" customWidth="1"/>
    <col min="10246" max="10246" width="8.5703125" style="5" customWidth="1"/>
    <col min="10247" max="10247" width="6.7109375" style="5" customWidth="1"/>
    <col min="10248" max="10248" width="11.28515625" style="5" customWidth="1"/>
    <col min="10249" max="10249" width="12.28515625" style="5" customWidth="1"/>
    <col min="10250" max="10496" width="9.140625" style="5"/>
    <col min="10497" max="10497" width="3.5703125" style="5" customWidth="1"/>
    <col min="10498" max="10498" width="40.85546875" style="5" customWidth="1"/>
    <col min="10499" max="10499" width="5.140625" style="5" customWidth="1"/>
    <col min="10500" max="10501" width="4.28515625" style="5" customWidth="1"/>
    <col min="10502" max="10502" width="8.5703125" style="5" customWidth="1"/>
    <col min="10503" max="10503" width="6.7109375" style="5" customWidth="1"/>
    <col min="10504" max="10504" width="11.28515625" style="5" customWidth="1"/>
    <col min="10505" max="10505" width="12.28515625" style="5" customWidth="1"/>
    <col min="10506" max="10752" width="9.140625" style="5"/>
    <col min="10753" max="10753" width="3.5703125" style="5" customWidth="1"/>
    <col min="10754" max="10754" width="40.85546875" style="5" customWidth="1"/>
    <col min="10755" max="10755" width="5.140625" style="5" customWidth="1"/>
    <col min="10756" max="10757" width="4.28515625" style="5" customWidth="1"/>
    <col min="10758" max="10758" width="8.5703125" style="5" customWidth="1"/>
    <col min="10759" max="10759" width="6.7109375" style="5" customWidth="1"/>
    <col min="10760" max="10760" width="11.28515625" style="5" customWidth="1"/>
    <col min="10761" max="10761" width="12.28515625" style="5" customWidth="1"/>
    <col min="10762" max="11008" width="9.140625" style="5"/>
    <col min="11009" max="11009" width="3.5703125" style="5" customWidth="1"/>
    <col min="11010" max="11010" width="40.85546875" style="5" customWidth="1"/>
    <col min="11011" max="11011" width="5.140625" style="5" customWidth="1"/>
    <col min="11012" max="11013" width="4.28515625" style="5" customWidth="1"/>
    <col min="11014" max="11014" width="8.5703125" style="5" customWidth="1"/>
    <col min="11015" max="11015" width="6.7109375" style="5" customWidth="1"/>
    <col min="11016" max="11016" width="11.28515625" style="5" customWidth="1"/>
    <col min="11017" max="11017" width="12.28515625" style="5" customWidth="1"/>
    <col min="11018" max="11264" width="9.140625" style="5"/>
    <col min="11265" max="11265" width="3.5703125" style="5" customWidth="1"/>
    <col min="11266" max="11266" width="40.85546875" style="5" customWidth="1"/>
    <col min="11267" max="11267" width="5.140625" style="5" customWidth="1"/>
    <col min="11268" max="11269" width="4.28515625" style="5" customWidth="1"/>
    <col min="11270" max="11270" width="8.5703125" style="5" customWidth="1"/>
    <col min="11271" max="11271" width="6.7109375" style="5" customWidth="1"/>
    <col min="11272" max="11272" width="11.28515625" style="5" customWidth="1"/>
    <col min="11273" max="11273" width="12.28515625" style="5" customWidth="1"/>
    <col min="11274" max="11520" width="9.140625" style="5"/>
    <col min="11521" max="11521" width="3.5703125" style="5" customWidth="1"/>
    <col min="11522" max="11522" width="40.85546875" style="5" customWidth="1"/>
    <col min="11523" max="11523" width="5.140625" style="5" customWidth="1"/>
    <col min="11524" max="11525" width="4.28515625" style="5" customWidth="1"/>
    <col min="11526" max="11526" width="8.5703125" style="5" customWidth="1"/>
    <col min="11527" max="11527" width="6.7109375" style="5" customWidth="1"/>
    <col min="11528" max="11528" width="11.28515625" style="5" customWidth="1"/>
    <col min="11529" max="11529" width="12.28515625" style="5" customWidth="1"/>
    <col min="11530" max="11776" width="9.140625" style="5"/>
    <col min="11777" max="11777" width="3.5703125" style="5" customWidth="1"/>
    <col min="11778" max="11778" width="40.85546875" style="5" customWidth="1"/>
    <col min="11779" max="11779" width="5.140625" style="5" customWidth="1"/>
    <col min="11780" max="11781" width="4.28515625" style="5" customWidth="1"/>
    <col min="11782" max="11782" width="8.5703125" style="5" customWidth="1"/>
    <col min="11783" max="11783" width="6.7109375" style="5" customWidth="1"/>
    <col min="11784" max="11784" width="11.28515625" style="5" customWidth="1"/>
    <col min="11785" max="11785" width="12.28515625" style="5" customWidth="1"/>
    <col min="11786" max="12032" width="9.140625" style="5"/>
    <col min="12033" max="12033" width="3.5703125" style="5" customWidth="1"/>
    <col min="12034" max="12034" width="40.85546875" style="5" customWidth="1"/>
    <col min="12035" max="12035" width="5.140625" style="5" customWidth="1"/>
    <col min="12036" max="12037" width="4.28515625" style="5" customWidth="1"/>
    <col min="12038" max="12038" width="8.5703125" style="5" customWidth="1"/>
    <col min="12039" max="12039" width="6.7109375" style="5" customWidth="1"/>
    <col min="12040" max="12040" width="11.28515625" style="5" customWidth="1"/>
    <col min="12041" max="12041" width="12.28515625" style="5" customWidth="1"/>
    <col min="12042" max="12288" width="9.140625" style="5"/>
    <col min="12289" max="12289" width="3.5703125" style="5" customWidth="1"/>
    <col min="12290" max="12290" width="40.85546875" style="5" customWidth="1"/>
    <col min="12291" max="12291" width="5.140625" style="5" customWidth="1"/>
    <col min="12292" max="12293" width="4.28515625" style="5" customWidth="1"/>
    <col min="12294" max="12294" width="8.5703125" style="5" customWidth="1"/>
    <col min="12295" max="12295" width="6.7109375" style="5" customWidth="1"/>
    <col min="12296" max="12296" width="11.28515625" style="5" customWidth="1"/>
    <col min="12297" max="12297" width="12.28515625" style="5" customWidth="1"/>
    <col min="12298" max="12544" width="9.140625" style="5"/>
    <col min="12545" max="12545" width="3.5703125" style="5" customWidth="1"/>
    <col min="12546" max="12546" width="40.85546875" style="5" customWidth="1"/>
    <col min="12547" max="12547" width="5.140625" style="5" customWidth="1"/>
    <col min="12548" max="12549" width="4.28515625" style="5" customWidth="1"/>
    <col min="12550" max="12550" width="8.5703125" style="5" customWidth="1"/>
    <col min="12551" max="12551" width="6.7109375" style="5" customWidth="1"/>
    <col min="12552" max="12552" width="11.28515625" style="5" customWidth="1"/>
    <col min="12553" max="12553" width="12.28515625" style="5" customWidth="1"/>
    <col min="12554" max="12800" width="9.140625" style="5"/>
    <col min="12801" max="12801" width="3.5703125" style="5" customWidth="1"/>
    <col min="12802" max="12802" width="40.85546875" style="5" customWidth="1"/>
    <col min="12803" max="12803" width="5.140625" style="5" customWidth="1"/>
    <col min="12804" max="12805" width="4.28515625" style="5" customWidth="1"/>
    <col min="12806" max="12806" width="8.5703125" style="5" customWidth="1"/>
    <col min="12807" max="12807" width="6.7109375" style="5" customWidth="1"/>
    <col min="12808" max="12808" width="11.28515625" style="5" customWidth="1"/>
    <col min="12809" max="12809" width="12.28515625" style="5" customWidth="1"/>
    <col min="12810" max="13056" width="9.140625" style="5"/>
    <col min="13057" max="13057" width="3.5703125" style="5" customWidth="1"/>
    <col min="13058" max="13058" width="40.85546875" style="5" customWidth="1"/>
    <col min="13059" max="13059" width="5.140625" style="5" customWidth="1"/>
    <col min="13060" max="13061" width="4.28515625" style="5" customWidth="1"/>
    <col min="13062" max="13062" width="8.5703125" style="5" customWidth="1"/>
    <col min="13063" max="13063" width="6.7109375" style="5" customWidth="1"/>
    <col min="13064" max="13064" width="11.28515625" style="5" customWidth="1"/>
    <col min="13065" max="13065" width="12.28515625" style="5" customWidth="1"/>
    <col min="13066" max="13312" width="9.140625" style="5"/>
    <col min="13313" max="13313" width="3.5703125" style="5" customWidth="1"/>
    <col min="13314" max="13314" width="40.85546875" style="5" customWidth="1"/>
    <col min="13315" max="13315" width="5.140625" style="5" customWidth="1"/>
    <col min="13316" max="13317" width="4.28515625" style="5" customWidth="1"/>
    <col min="13318" max="13318" width="8.5703125" style="5" customWidth="1"/>
    <col min="13319" max="13319" width="6.7109375" style="5" customWidth="1"/>
    <col min="13320" max="13320" width="11.28515625" style="5" customWidth="1"/>
    <col min="13321" max="13321" width="12.28515625" style="5" customWidth="1"/>
    <col min="13322" max="13568" width="9.140625" style="5"/>
    <col min="13569" max="13569" width="3.5703125" style="5" customWidth="1"/>
    <col min="13570" max="13570" width="40.85546875" style="5" customWidth="1"/>
    <col min="13571" max="13571" width="5.140625" style="5" customWidth="1"/>
    <col min="13572" max="13573" width="4.28515625" style="5" customWidth="1"/>
    <col min="13574" max="13574" width="8.5703125" style="5" customWidth="1"/>
    <col min="13575" max="13575" width="6.7109375" style="5" customWidth="1"/>
    <col min="13576" max="13576" width="11.28515625" style="5" customWidth="1"/>
    <col min="13577" max="13577" width="12.28515625" style="5" customWidth="1"/>
    <col min="13578" max="13824" width="9.140625" style="5"/>
    <col min="13825" max="13825" width="3.5703125" style="5" customWidth="1"/>
    <col min="13826" max="13826" width="40.85546875" style="5" customWidth="1"/>
    <col min="13827" max="13827" width="5.140625" style="5" customWidth="1"/>
    <col min="13828" max="13829" width="4.28515625" style="5" customWidth="1"/>
    <col min="13830" max="13830" width="8.5703125" style="5" customWidth="1"/>
    <col min="13831" max="13831" width="6.7109375" style="5" customWidth="1"/>
    <col min="13832" max="13832" width="11.28515625" style="5" customWidth="1"/>
    <col min="13833" max="13833" width="12.28515625" style="5" customWidth="1"/>
    <col min="13834" max="14080" width="9.140625" style="5"/>
    <col min="14081" max="14081" width="3.5703125" style="5" customWidth="1"/>
    <col min="14082" max="14082" width="40.85546875" style="5" customWidth="1"/>
    <col min="14083" max="14083" width="5.140625" style="5" customWidth="1"/>
    <col min="14084" max="14085" width="4.28515625" style="5" customWidth="1"/>
    <col min="14086" max="14086" width="8.5703125" style="5" customWidth="1"/>
    <col min="14087" max="14087" width="6.7109375" style="5" customWidth="1"/>
    <col min="14088" max="14088" width="11.28515625" style="5" customWidth="1"/>
    <col min="14089" max="14089" width="12.28515625" style="5" customWidth="1"/>
    <col min="14090" max="14336" width="9.140625" style="5"/>
    <col min="14337" max="14337" width="3.5703125" style="5" customWidth="1"/>
    <col min="14338" max="14338" width="40.85546875" style="5" customWidth="1"/>
    <col min="14339" max="14339" width="5.140625" style="5" customWidth="1"/>
    <col min="14340" max="14341" width="4.28515625" style="5" customWidth="1"/>
    <col min="14342" max="14342" width="8.5703125" style="5" customWidth="1"/>
    <col min="14343" max="14343" width="6.7109375" style="5" customWidth="1"/>
    <col min="14344" max="14344" width="11.28515625" style="5" customWidth="1"/>
    <col min="14345" max="14345" width="12.28515625" style="5" customWidth="1"/>
    <col min="14346" max="14592" width="9.140625" style="5"/>
    <col min="14593" max="14593" width="3.5703125" style="5" customWidth="1"/>
    <col min="14594" max="14594" width="40.85546875" style="5" customWidth="1"/>
    <col min="14595" max="14595" width="5.140625" style="5" customWidth="1"/>
    <col min="14596" max="14597" width="4.28515625" style="5" customWidth="1"/>
    <col min="14598" max="14598" width="8.5703125" style="5" customWidth="1"/>
    <col min="14599" max="14599" width="6.7109375" style="5" customWidth="1"/>
    <col min="14600" max="14600" width="11.28515625" style="5" customWidth="1"/>
    <col min="14601" max="14601" width="12.28515625" style="5" customWidth="1"/>
    <col min="14602" max="14848" width="9.140625" style="5"/>
    <col min="14849" max="14849" width="3.5703125" style="5" customWidth="1"/>
    <col min="14850" max="14850" width="40.85546875" style="5" customWidth="1"/>
    <col min="14851" max="14851" width="5.140625" style="5" customWidth="1"/>
    <col min="14852" max="14853" width="4.28515625" style="5" customWidth="1"/>
    <col min="14854" max="14854" width="8.5703125" style="5" customWidth="1"/>
    <col min="14855" max="14855" width="6.7109375" style="5" customWidth="1"/>
    <col min="14856" max="14856" width="11.28515625" style="5" customWidth="1"/>
    <col min="14857" max="14857" width="12.28515625" style="5" customWidth="1"/>
    <col min="14858" max="15104" width="9.140625" style="5"/>
    <col min="15105" max="15105" width="3.5703125" style="5" customWidth="1"/>
    <col min="15106" max="15106" width="40.85546875" style="5" customWidth="1"/>
    <col min="15107" max="15107" width="5.140625" style="5" customWidth="1"/>
    <col min="15108" max="15109" width="4.28515625" style="5" customWidth="1"/>
    <col min="15110" max="15110" width="8.5703125" style="5" customWidth="1"/>
    <col min="15111" max="15111" width="6.7109375" style="5" customWidth="1"/>
    <col min="15112" max="15112" width="11.28515625" style="5" customWidth="1"/>
    <col min="15113" max="15113" width="12.28515625" style="5" customWidth="1"/>
    <col min="15114" max="15360" width="9.140625" style="5"/>
    <col min="15361" max="15361" width="3.5703125" style="5" customWidth="1"/>
    <col min="15362" max="15362" width="40.85546875" style="5" customWidth="1"/>
    <col min="15363" max="15363" width="5.140625" style="5" customWidth="1"/>
    <col min="15364" max="15365" width="4.28515625" style="5" customWidth="1"/>
    <col min="15366" max="15366" width="8.5703125" style="5" customWidth="1"/>
    <col min="15367" max="15367" width="6.7109375" style="5" customWidth="1"/>
    <col min="15368" max="15368" width="11.28515625" style="5" customWidth="1"/>
    <col min="15369" max="15369" width="12.28515625" style="5" customWidth="1"/>
    <col min="15370" max="15616" width="9.140625" style="5"/>
    <col min="15617" max="15617" width="3.5703125" style="5" customWidth="1"/>
    <col min="15618" max="15618" width="40.85546875" style="5" customWidth="1"/>
    <col min="15619" max="15619" width="5.140625" style="5" customWidth="1"/>
    <col min="15620" max="15621" width="4.28515625" style="5" customWidth="1"/>
    <col min="15622" max="15622" width="8.5703125" style="5" customWidth="1"/>
    <col min="15623" max="15623" width="6.7109375" style="5" customWidth="1"/>
    <col min="15624" max="15624" width="11.28515625" style="5" customWidth="1"/>
    <col min="15625" max="15625" width="12.28515625" style="5" customWidth="1"/>
    <col min="15626" max="15872" width="9.140625" style="5"/>
    <col min="15873" max="15873" width="3.5703125" style="5" customWidth="1"/>
    <col min="15874" max="15874" width="40.85546875" style="5" customWidth="1"/>
    <col min="15875" max="15875" width="5.140625" style="5" customWidth="1"/>
    <col min="15876" max="15877" width="4.28515625" style="5" customWidth="1"/>
    <col min="15878" max="15878" width="8.5703125" style="5" customWidth="1"/>
    <col min="15879" max="15879" width="6.7109375" style="5" customWidth="1"/>
    <col min="15880" max="15880" width="11.28515625" style="5" customWidth="1"/>
    <col min="15881" max="15881" width="12.28515625" style="5" customWidth="1"/>
    <col min="15882" max="16128" width="9.140625" style="5"/>
    <col min="16129" max="16129" width="3.5703125" style="5" customWidth="1"/>
    <col min="16130" max="16130" width="40.85546875" style="5" customWidth="1"/>
    <col min="16131" max="16131" width="5.140625" style="5" customWidth="1"/>
    <col min="16132" max="16133" width="4.28515625" style="5" customWidth="1"/>
    <col min="16134" max="16134" width="8.5703125" style="5" customWidth="1"/>
    <col min="16135" max="16135" width="6.7109375" style="5" customWidth="1"/>
    <col min="16136" max="16136" width="11.28515625" style="5" customWidth="1"/>
    <col min="16137" max="16137" width="12.28515625" style="5" customWidth="1"/>
    <col min="16138" max="16384" width="9.140625" style="5"/>
  </cols>
  <sheetData>
    <row r="1" spans="1:11" ht="15.75" customHeight="1">
      <c r="F1" s="228" t="s">
        <v>232</v>
      </c>
      <c r="G1" s="228"/>
      <c r="H1" s="228"/>
      <c r="I1" s="228"/>
    </row>
    <row r="2" spans="1:11" ht="54" customHeight="1">
      <c r="F2" s="224" t="s">
        <v>243</v>
      </c>
      <c r="G2" s="224"/>
      <c r="H2" s="224"/>
      <c r="I2" s="224"/>
    </row>
    <row r="3" spans="1:11" ht="21.75" customHeight="1">
      <c r="F3" s="16"/>
      <c r="G3" s="16"/>
      <c r="H3" s="181"/>
      <c r="I3" s="167"/>
    </row>
    <row r="4" spans="1:11" s="20" customFormat="1" ht="61.5" customHeight="1">
      <c r="A4" s="225" t="s">
        <v>244</v>
      </c>
      <c r="B4" s="225"/>
      <c r="C4" s="225"/>
      <c r="D4" s="225"/>
      <c r="E4" s="225"/>
      <c r="F4" s="225"/>
      <c r="G4" s="225"/>
      <c r="H4" s="225"/>
      <c r="I4" s="226"/>
    </row>
    <row r="5" spans="1:11" s="7" customFormat="1">
      <c r="A5" s="6"/>
      <c r="B5" s="6"/>
      <c r="C5" s="6"/>
      <c r="D5" s="6"/>
      <c r="E5" s="176"/>
      <c r="F5" s="227" t="s">
        <v>102</v>
      </c>
      <c r="G5" s="227"/>
      <c r="H5" s="227"/>
      <c r="I5" s="227"/>
    </row>
    <row r="6" spans="1:11" s="23" customFormat="1" ht="65.25" customHeight="1">
      <c r="A6" s="30" t="s">
        <v>5</v>
      </c>
      <c r="B6" s="30" t="s">
        <v>257</v>
      </c>
      <c r="C6" s="22" t="s">
        <v>14</v>
      </c>
      <c r="D6" s="22" t="s">
        <v>15</v>
      </c>
      <c r="E6" s="22" t="s">
        <v>16</v>
      </c>
      <c r="F6" s="22" t="s">
        <v>17</v>
      </c>
      <c r="G6" s="22"/>
      <c r="H6" s="182" t="s">
        <v>0</v>
      </c>
      <c r="I6" s="168" t="s">
        <v>228</v>
      </c>
      <c r="K6" s="223"/>
    </row>
    <row r="7" spans="1:11" s="32" customFormat="1" ht="15.75">
      <c r="A7" s="31">
        <v>1</v>
      </c>
      <c r="B7" s="28" t="s">
        <v>19</v>
      </c>
      <c r="C7" s="28" t="s">
        <v>6</v>
      </c>
      <c r="D7" s="28" t="s">
        <v>7</v>
      </c>
      <c r="E7" s="28" t="s">
        <v>8</v>
      </c>
      <c r="F7" s="28" t="s">
        <v>9</v>
      </c>
      <c r="G7" s="28"/>
      <c r="H7" s="31">
        <v>7</v>
      </c>
      <c r="I7" s="31">
        <v>8</v>
      </c>
    </row>
    <row r="8" spans="1:11" s="24" customFormat="1" ht="23.25" customHeight="1">
      <c r="A8" s="70" t="s">
        <v>134</v>
      </c>
      <c r="B8" s="71" t="s">
        <v>26</v>
      </c>
      <c r="C8" s="71" t="str">
        <f>'[1]9 стр 2017'!C7</f>
        <v>01</v>
      </c>
      <c r="D8" s="71" t="s">
        <v>100</v>
      </c>
      <c r="E8" s="71" t="s">
        <v>112</v>
      </c>
      <c r="F8" s="71" t="s">
        <v>99</v>
      </c>
      <c r="G8" s="169">
        <f>G9+G14+G18</f>
        <v>3550179.68</v>
      </c>
      <c r="H8" s="183">
        <f t="shared" ref="H8:H9" si="0">I8-G8</f>
        <v>-174093.68000000017</v>
      </c>
      <c r="I8" s="169">
        <f>I9+I14+I18</f>
        <v>3376086</v>
      </c>
      <c r="K8" s="200"/>
    </row>
    <row r="9" spans="1:11" s="24" customFormat="1" ht="59.25" customHeight="1">
      <c r="A9" s="70" t="s">
        <v>135</v>
      </c>
      <c r="B9" s="71" t="s">
        <v>26</v>
      </c>
      <c r="C9" s="71" t="str">
        <f>'[1]9 стр 2017'!C8</f>
        <v>01</v>
      </c>
      <c r="D9" s="71" t="str">
        <f>'[1]9 стр 2017'!D8</f>
        <v>02</v>
      </c>
      <c r="E9" s="71" t="s">
        <v>112</v>
      </c>
      <c r="F9" s="71" t="s">
        <v>99</v>
      </c>
      <c r="G9" s="169">
        <f t="shared" ref="G9:I9" si="1">G10</f>
        <v>777800</v>
      </c>
      <c r="H9" s="183">
        <f t="shared" si="0"/>
        <v>0</v>
      </c>
      <c r="I9" s="169">
        <f t="shared" si="1"/>
        <v>777800</v>
      </c>
    </row>
    <row r="10" spans="1:11" s="24" customFormat="1" ht="45" customHeight="1">
      <c r="A10" s="197" t="s">
        <v>144</v>
      </c>
      <c r="B10" s="71" t="s">
        <v>26</v>
      </c>
      <c r="C10" s="71" t="str">
        <f>'[1]9 стр 2017'!C8</f>
        <v>01</v>
      </c>
      <c r="D10" s="71" t="str">
        <f>'[1]9 стр 2017'!D8</f>
        <v>02</v>
      </c>
      <c r="E10" s="71" t="s">
        <v>113</v>
      </c>
      <c r="F10" s="71" t="s">
        <v>99</v>
      </c>
      <c r="G10" s="169">
        <f>G11</f>
        <v>777800</v>
      </c>
      <c r="H10" s="183">
        <f t="shared" ref="H10:H17" si="2">I10-G10</f>
        <v>0</v>
      </c>
      <c r="I10" s="169">
        <f>I11</f>
        <v>777800</v>
      </c>
    </row>
    <row r="11" spans="1:11" s="24" customFormat="1" ht="41.25" customHeight="1">
      <c r="A11" s="70" t="s">
        <v>142</v>
      </c>
      <c r="B11" s="71" t="s">
        <v>26</v>
      </c>
      <c r="C11" s="71" t="str">
        <f>'[1]9 стр 2017'!C9</f>
        <v>01</v>
      </c>
      <c r="D11" s="71" t="str">
        <f>'[1]9 стр 2017'!D9</f>
        <v>02</v>
      </c>
      <c r="E11" s="71" t="s">
        <v>141</v>
      </c>
      <c r="F11" s="71" t="s">
        <v>99</v>
      </c>
      <c r="G11" s="169">
        <f>G12+G13</f>
        <v>777800</v>
      </c>
      <c r="H11" s="183">
        <f t="shared" si="2"/>
        <v>0</v>
      </c>
      <c r="I11" s="169">
        <f>I12+I13</f>
        <v>777800</v>
      </c>
    </row>
    <row r="12" spans="1:11" s="24" customFormat="1" ht="42.75" customHeight="1">
      <c r="A12" s="21" t="s">
        <v>114</v>
      </c>
      <c r="B12" s="22" t="s">
        <v>26</v>
      </c>
      <c r="C12" s="22" t="str">
        <f>'[1]9 стр 2017'!C10</f>
        <v>01</v>
      </c>
      <c r="D12" s="22" t="str">
        <f>'[1]9 стр 2017'!D10</f>
        <v>02</v>
      </c>
      <c r="E12" s="22" t="s">
        <v>141</v>
      </c>
      <c r="F12" s="22" t="str">
        <f>'[1]9 стр 2017'!F10</f>
        <v>121</v>
      </c>
      <c r="G12" s="168">
        <v>597400</v>
      </c>
      <c r="H12" s="182">
        <f t="shared" si="2"/>
        <v>0</v>
      </c>
      <c r="I12" s="168">
        <v>597400</v>
      </c>
    </row>
    <row r="13" spans="1:11" s="24" customFormat="1" ht="63.75" customHeight="1">
      <c r="A13" s="21" t="s">
        <v>115</v>
      </c>
      <c r="B13" s="22" t="s">
        <v>26</v>
      </c>
      <c r="C13" s="22" t="str">
        <f>'[1]9 стр 2017'!C11</f>
        <v>01</v>
      </c>
      <c r="D13" s="22" t="str">
        <f>'[1]9 стр 2017'!D11</f>
        <v>02</v>
      </c>
      <c r="E13" s="22" t="s">
        <v>141</v>
      </c>
      <c r="F13" s="22" t="str">
        <f>'[1]9 стр 2017'!F11</f>
        <v>129</v>
      </c>
      <c r="G13" s="168">
        <v>180400</v>
      </c>
      <c r="H13" s="182">
        <f t="shared" si="2"/>
        <v>0</v>
      </c>
      <c r="I13" s="168">
        <v>180400</v>
      </c>
    </row>
    <row r="14" spans="1:11" s="25" customFormat="1" ht="21" customHeight="1">
      <c r="A14" s="70" t="s">
        <v>2</v>
      </c>
      <c r="B14" s="71" t="s">
        <v>26</v>
      </c>
      <c r="C14" s="71" t="str">
        <f>'[1]9 стр 2017'!C16</f>
        <v>01</v>
      </c>
      <c r="D14" s="71" t="str">
        <f>'[1]9 стр 2017'!D16</f>
        <v>11</v>
      </c>
      <c r="E14" s="189" t="s">
        <v>112</v>
      </c>
      <c r="F14" s="189" t="s">
        <v>99</v>
      </c>
      <c r="G14" s="169">
        <f>G15</f>
        <v>30000</v>
      </c>
      <c r="H14" s="183">
        <f t="shared" si="2"/>
        <v>0</v>
      </c>
      <c r="I14" s="169">
        <f>I15</f>
        <v>30000</v>
      </c>
    </row>
    <row r="15" spans="1:11" s="25" customFormat="1" ht="39.75" customHeight="1">
      <c r="A15" s="197" t="s">
        <v>144</v>
      </c>
      <c r="B15" s="71" t="s">
        <v>26</v>
      </c>
      <c r="C15" s="71" t="str">
        <f>'[1]9 стр 2017'!C17</f>
        <v>01</v>
      </c>
      <c r="D15" s="71" t="str">
        <f>'[1]9 стр 2017'!D17</f>
        <v>11</v>
      </c>
      <c r="E15" s="189" t="s">
        <v>111</v>
      </c>
      <c r="F15" s="189" t="s">
        <v>99</v>
      </c>
      <c r="G15" s="169">
        <f>G16</f>
        <v>30000</v>
      </c>
      <c r="H15" s="183">
        <f t="shared" si="2"/>
        <v>0</v>
      </c>
      <c r="I15" s="169">
        <f>I16</f>
        <v>30000</v>
      </c>
    </row>
    <row r="16" spans="1:11" s="24" customFormat="1" ht="20.25" customHeight="1">
      <c r="A16" s="70" t="s">
        <v>116</v>
      </c>
      <c r="B16" s="71" t="s">
        <v>26</v>
      </c>
      <c r="C16" s="71" t="s">
        <v>20</v>
      </c>
      <c r="D16" s="71" t="s">
        <v>37</v>
      </c>
      <c r="E16" s="189" t="s">
        <v>38</v>
      </c>
      <c r="F16" s="189" t="s">
        <v>99</v>
      </c>
      <c r="G16" s="169">
        <f>G17</f>
        <v>30000</v>
      </c>
      <c r="H16" s="183">
        <f t="shared" si="2"/>
        <v>0</v>
      </c>
      <c r="I16" s="169">
        <f>I17</f>
        <v>30000</v>
      </c>
    </row>
    <row r="17" spans="1:11" s="24" customFormat="1" ht="20.25" customHeight="1">
      <c r="A17" s="21" t="s">
        <v>125</v>
      </c>
      <c r="B17" s="22" t="s">
        <v>26</v>
      </c>
      <c r="C17" s="22" t="s">
        <v>20</v>
      </c>
      <c r="D17" s="22" t="s">
        <v>37</v>
      </c>
      <c r="E17" s="188" t="s">
        <v>38</v>
      </c>
      <c r="F17" s="188" t="s">
        <v>39</v>
      </c>
      <c r="G17" s="168">
        <v>30000</v>
      </c>
      <c r="H17" s="182">
        <f t="shared" si="2"/>
        <v>0</v>
      </c>
      <c r="I17" s="168">
        <v>30000</v>
      </c>
    </row>
    <row r="18" spans="1:11" s="24" customFormat="1" ht="23.25" customHeight="1">
      <c r="A18" s="70" t="s">
        <v>136</v>
      </c>
      <c r="B18" s="71" t="s">
        <v>26</v>
      </c>
      <c r="C18" s="71" t="str">
        <f>'[1]9 стр 2017'!C19</f>
        <v>01</v>
      </c>
      <c r="D18" s="71" t="str">
        <f>'[1]9 стр 2017'!D19</f>
        <v>13</v>
      </c>
      <c r="E18" s="189" t="s">
        <v>112</v>
      </c>
      <c r="F18" s="189" t="s">
        <v>99</v>
      </c>
      <c r="G18" s="169">
        <f>G25+G22+G19</f>
        <v>2742379.68</v>
      </c>
      <c r="H18" s="169">
        <f t="shared" ref="H18:H24" si="3">I18-G18</f>
        <v>-174093.68000000017</v>
      </c>
      <c r="I18" s="169">
        <f>I19+I22+I25+I45</f>
        <v>2568286</v>
      </c>
    </row>
    <row r="19" spans="1:11" s="24" customFormat="1" ht="76.5" customHeight="1">
      <c r="A19" s="197" t="s">
        <v>188</v>
      </c>
      <c r="B19" s="71" t="s">
        <v>26</v>
      </c>
      <c r="C19" s="71" t="str">
        <f>'[1]9 стр 2017'!C17</f>
        <v>01</v>
      </c>
      <c r="D19" s="71" t="s">
        <v>21</v>
      </c>
      <c r="E19" s="189" t="s">
        <v>185</v>
      </c>
      <c r="F19" s="189" t="s">
        <v>99</v>
      </c>
      <c r="G19" s="169">
        <f>G20</f>
        <v>100000</v>
      </c>
      <c r="H19" s="169">
        <f t="shared" si="3"/>
        <v>0</v>
      </c>
      <c r="I19" s="169">
        <f>I20</f>
        <v>100000</v>
      </c>
    </row>
    <row r="20" spans="1:11" s="24" customFormat="1" ht="127.5" customHeight="1">
      <c r="A20" s="212" t="s">
        <v>189</v>
      </c>
      <c r="B20" s="71" t="s">
        <v>26</v>
      </c>
      <c r="C20" s="71" t="str">
        <f>'[1]9 стр 2017'!C18</f>
        <v>01</v>
      </c>
      <c r="D20" s="71" t="s">
        <v>21</v>
      </c>
      <c r="E20" s="189" t="s">
        <v>186</v>
      </c>
      <c r="F20" s="189" t="s">
        <v>99</v>
      </c>
      <c r="G20" s="169">
        <f>G21</f>
        <v>100000</v>
      </c>
      <c r="H20" s="169">
        <f t="shared" si="3"/>
        <v>0</v>
      </c>
      <c r="I20" s="169">
        <f>I21</f>
        <v>100000</v>
      </c>
    </row>
    <row r="21" spans="1:11" s="24" customFormat="1" ht="23.25" customHeight="1">
      <c r="A21" s="21" t="s">
        <v>124</v>
      </c>
      <c r="B21" s="22" t="s">
        <v>26</v>
      </c>
      <c r="C21" s="22" t="str">
        <f>'[1]9 стр 2017'!C19</f>
        <v>01</v>
      </c>
      <c r="D21" s="22" t="str">
        <f>'[1]9 стр 2017'!D19</f>
        <v>13</v>
      </c>
      <c r="E21" s="188" t="s">
        <v>187</v>
      </c>
      <c r="F21" s="188" t="s">
        <v>42</v>
      </c>
      <c r="G21" s="168">
        <v>100000</v>
      </c>
      <c r="H21" s="168">
        <f t="shared" si="3"/>
        <v>0</v>
      </c>
      <c r="I21" s="168">
        <v>100000</v>
      </c>
      <c r="K21" s="213"/>
    </row>
    <row r="22" spans="1:11" s="24" customFormat="1" ht="76.5" customHeight="1">
      <c r="A22" s="204" t="s">
        <v>172</v>
      </c>
      <c r="B22" s="71" t="s">
        <v>26</v>
      </c>
      <c r="C22" s="71" t="str">
        <f>'[1]9 стр 2017'!C20</f>
        <v>01</v>
      </c>
      <c r="D22" s="71" t="str">
        <f>'[1]9 стр 2017'!D20</f>
        <v>13</v>
      </c>
      <c r="E22" s="189" t="s">
        <v>170</v>
      </c>
      <c r="F22" s="189" t="s">
        <v>99</v>
      </c>
      <c r="G22" s="169">
        <f>G23</f>
        <v>4613</v>
      </c>
      <c r="H22" s="169">
        <f t="shared" si="3"/>
        <v>0</v>
      </c>
      <c r="I22" s="169">
        <f>I23</f>
        <v>4613</v>
      </c>
    </row>
    <row r="23" spans="1:11" s="24" customFormat="1" ht="116.25" customHeight="1">
      <c r="A23" s="204" t="s">
        <v>173</v>
      </c>
      <c r="B23" s="71" t="s">
        <v>26</v>
      </c>
      <c r="C23" s="71" t="str">
        <f>'[1]9 стр 2017'!C21</f>
        <v>01</v>
      </c>
      <c r="D23" s="71" t="str">
        <f>'[1]9 стр 2017'!D21</f>
        <v>13</v>
      </c>
      <c r="E23" s="189" t="s">
        <v>171</v>
      </c>
      <c r="F23" s="189" t="s">
        <v>99</v>
      </c>
      <c r="G23" s="169">
        <f>G24</f>
        <v>4613</v>
      </c>
      <c r="H23" s="169">
        <f t="shared" si="3"/>
        <v>0</v>
      </c>
      <c r="I23" s="169">
        <f>I24</f>
        <v>4613</v>
      </c>
    </row>
    <row r="24" spans="1:11" s="24" customFormat="1" ht="23.25" customHeight="1">
      <c r="A24" s="21" t="s">
        <v>124</v>
      </c>
      <c r="B24" s="22" t="s">
        <v>26</v>
      </c>
      <c r="C24" s="22" t="str">
        <f>'[1]9 стр 2017'!C22</f>
        <v>01</v>
      </c>
      <c r="D24" s="22" t="str">
        <f>'[1]9 стр 2017'!D22</f>
        <v>13</v>
      </c>
      <c r="E24" s="188" t="s">
        <v>171</v>
      </c>
      <c r="F24" s="188" t="s">
        <v>42</v>
      </c>
      <c r="G24" s="168">
        <v>4613</v>
      </c>
      <c r="H24" s="168">
        <f t="shared" si="3"/>
        <v>0</v>
      </c>
      <c r="I24" s="168">
        <v>4613</v>
      </c>
    </row>
    <row r="25" spans="1:11" s="24" customFormat="1" ht="40.5" customHeight="1">
      <c r="A25" s="197" t="s">
        <v>144</v>
      </c>
      <c r="B25" s="71" t="s">
        <v>26</v>
      </c>
      <c r="C25" s="71" t="str">
        <f>'[1]9 стр 2017'!C20</f>
        <v>01</v>
      </c>
      <c r="D25" s="71" t="str">
        <f>'[1]9 стр 2017'!D20</f>
        <v>13</v>
      </c>
      <c r="E25" s="189" t="s">
        <v>111</v>
      </c>
      <c r="F25" s="71" t="s">
        <v>99</v>
      </c>
      <c r="G25" s="169">
        <f>G26+G28+G38+G68</f>
        <v>2637766.6800000002</v>
      </c>
      <c r="H25" s="169">
        <f>I25-G25</f>
        <v>-174093.68000000017</v>
      </c>
      <c r="I25" s="169">
        <f>I26+I28+I38+I45+I34</f>
        <v>2463673</v>
      </c>
    </row>
    <row r="26" spans="1:11" s="24" customFormat="1" ht="90" customHeight="1">
      <c r="A26" s="201" t="s">
        <v>143</v>
      </c>
      <c r="B26" s="71" t="s">
        <v>26</v>
      </c>
      <c r="C26" s="71" t="str">
        <f>'[1]9 стр 2017'!C21</f>
        <v>01</v>
      </c>
      <c r="D26" s="71" t="str">
        <f>'[1]9 стр 2017'!D21</f>
        <v>13</v>
      </c>
      <c r="E26" s="71" t="s">
        <v>238</v>
      </c>
      <c r="F26" s="71" t="s">
        <v>99</v>
      </c>
      <c r="G26" s="169">
        <f>G27</f>
        <v>14500</v>
      </c>
      <c r="H26" s="169">
        <f>I26-G26</f>
        <v>600</v>
      </c>
      <c r="I26" s="169">
        <f>I27</f>
        <v>15100</v>
      </c>
    </row>
    <row r="27" spans="1:11" s="24" customFormat="1" ht="23.25" customHeight="1">
      <c r="A27" s="21" t="s">
        <v>124</v>
      </c>
      <c r="B27" s="22" t="s">
        <v>26</v>
      </c>
      <c r="C27" s="22" t="str">
        <f>'[1]9 стр 2017'!C22</f>
        <v>01</v>
      </c>
      <c r="D27" s="22" t="str">
        <f>'[1]9 стр 2017'!D22</f>
        <v>13</v>
      </c>
      <c r="E27" s="22" t="s">
        <v>238</v>
      </c>
      <c r="F27" s="22" t="s">
        <v>42</v>
      </c>
      <c r="G27" s="168">
        <v>14500</v>
      </c>
      <c r="H27" s="168">
        <f>I27-G27</f>
        <v>600</v>
      </c>
      <c r="I27" s="168">
        <v>15100</v>
      </c>
    </row>
    <row r="28" spans="1:11" s="24" customFormat="1" ht="65.25" customHeight="1">
      <c r="A28" s="70" t="s">
        <v>145</v>
      </c>
      <c r="B28" s="71" t="s">
        <v>26</v>
      </c>
      <c r="C28" s="71" t="str">
        <f>'[1]9 стр 2017'!C21</f>
        <v>01</v>
      </c>
      <c r="D28" s="71" t="str">
        <f>'[1]9 стр 2017'!D21</f>
        <v>13</v>
      </c>
      <c r="E28" s="189" t="s">
        <v>237</v>
      </c>
      <c r="F28" s="189" t="s">
        <v>99</v>
      </c>
      <c r="G28" s="169">
        <f>G29+G30+G31+G33+G32</f>
        <v>1288424</v>
      </c>
      <c r="H28" s="169">
        <f>H29+H30+H31+H33</f>
        <v>-230700</v>
      </c>
      <c r="I28" s="169">
        <f>I29+I30+I31+I33+I32</f>
        <v>1067423</v>
      </c>
    </row>
    <row r="29" spans="1:11" s="25" customFormat="1" ht="36" customHeight="1">
      <c r="A29" s="21" t="s">
        <v>33</v>
      </c>
      <c r="B29" s="22" t="s">
        <v>26</v>
      </c>
      <c r="C29" s="22" t="s">
        <v>20</v>
      </c>
      <c r="D29" s="22" t="s">
        <v>21</v>
      </c>
      <c r="E29" s="188" t="s">
        <v>237</v>
      </c>
      <c r="F29" s="188" t="s">
        <v>31</v>
      </c>
      <c r="G29" s="168">
        <v>871050</v>
      </c>
      <c r="H29" s="168">
        <f>I29-G29</f>
        <v>-317250</v>
      </c>
      <c r="I29" s="168">
        <v>553800</v>
      </c>
    </row>
    <row r="30" spans="1:11" s="25" customFormat="1" ht="57" customHeight="1">
      <c r="A30" s="21" t="s">
        <v>34</v>
      </c>
      <c r="B30" s="22" t="s">
        <v>26</v>
      </c>
      <c r="C30" s="22" t="s">
        <v>20</v>
      </c>
      <c r="D30" s="22" t="s">
        <v>21</v>
      </c>
      <c r="E30" s="188" t="s">
        <v>237</v>
      </c>
      <c r="F30" s="188" t="s">
        <v>32</v>
      </c>
      <c r="G30" s="168">
        <v>263100</v>
      </c>
      <c r="H30" s="168">
        <f>I30-G30</f>
        <v>-95850</v>
      </c>
      <c r="I30" s="168">
        <v>167250</v>
      </c>
    </row>
    <row r="31" spans="1:11" s="25" customFormat="1" ht="37.5">
      <c r="A31" s="21" t="s">
        <v>76</v>
      </c>
      <c r="B31" s="22" t="s">
        <v>26</v>
      </c>
      <c r="C31" s="22" t="s">
        <v>20</v>
      </c>
      <c r="D31" s="22" t="s">
        <v>21</v>
      </c>
      <c r="E31" s="188" t="s">
        <v>237</v>
      </c>
      <c r="F31" s="188" t="s">
        <v>41</v>
      </c>
      <c r="G31" s="168">
        <v>0</v>
      </c>
      <c r="H31" s="168">
        <f t="shared" ref="H31:H41" si="4">I31-G31</f>
        <v>141500</v>
      </c>
      <c r="I31" s="168">
        <v>141500</v>
      </c>
    </row>
    <row r="32" spans="1:11" s="25" customFormat="1" ht="18.75">
      <c r="A32" s="21" t="s">
        <v>124</v>
      </c>
      <c r="B32" s="22" t="s">
        <v>26</v>
      </c>
      <c r="C32" s="22" t="s">
        <v>20</v>
      </c>
      <c r="D32" s="22" t="s">
        <v>21</v>
      </c>
      <c r="E32" s="188" t="s">
        <v>237</v>
      </c>
      <c r="F32" s="188" t="s">
        <v>42</v>
      </c>
      <c r="G32" s="168">
        <v>154274</v>
      </c>
      <c r="H32" s="168">
        <f t="shared" ref="H32" si="5">I32-G32</f>
        <v>9699</v>
      </c>
      <c r="I32" s="168">
        <v>163973</v>
      </c>
    </row>
    <row r="33" spans="1:9" s="25" customFormat="1" ht="37.5">
      <c r="A33" s="21" t="s">
        <v>133</v>
      </c>
      <c r="B33" s="22" t="s">
        <v>26</v>
      </c>
      <c r="C33" s="22" t="s">
        <v>20</v>
      </c>
      <c r="D33" s="22" t="s">
        <v>21</v>
      </c>
      <c r="E33" s="188" t="s">
        <v>237</v>
      </c>
      <c r="F33" s="188" t="s">
        <v>131</v>
      </c>
      <c r="G33" s="168">
        <v>0</v>
      </c>
      <c r="H33" s="168">
        <f t="shared" si="4"/>
        <v>40900</v>
      </c>
      <c r="I33" s="168">
        <v>40900</v>
      </c>
    </row>
    <row r="34" spans="1:9" s="24" customFormat="1" ht="97.5" customHeight="1">
      <c r="A34" s="70" t="s">
        <v>246</v>
      </c>
      <c r="B34" s="71" t="s">
        <v>26</v>
      </c>
      <c r="C34" s="71" t="s">
        <v>20</v>
      </c>
      <c r="D34" s="71" t="s">
        <v>21</v>
      </c>
      <c r="E34" s="189" t="s">
        <v>247</v>
      </c>
      <c r="F34" s="189" t="s">
        <v>99</v>
      </c>
      <c r="G34" s="169">
        <f>G35+G36+G37</f>
        <v>0</v>
      </c>
      <c r="H34" s="169">
        <f>I34-G34</f>
        <v>1381150</v>
      </c>
      <c r="I34" s="169">
        <f>I35+I36+I37</f>
        <v>1381150</v>
      </c>
    </row>
    <row r="35" spans="1:9" s="24" customFormat="1" ht="65.25" customHeight="1">
      <c r="A35" s="21" t="s">
        <v>33</v>
      </c>
      <c r="B35" s="22" t="s">
        <v>26</v>
      </c>
      <c r="C35" s="22" t="s">
        <v>20</v>
      </c>
      <c r="D35" s="22" t="s">
        <v>21</v>
      </c>
      <c r="E35" s="188" t="s">
        <v>247</v>
      </c>
      <c r="F35" s="188" t="s">
        <v>31</v>
      </c>
      <c r="G35" s="168">
        <v>0</v>
      </c>
      <c r="H35" s="168">
        <f t="shared" ref="H35:H36" si="6">I35-G35</f>
        <v>1058100</v>
      </c>
      <c r="I35" s="168">
        <v>1058100</v>
      </c>
    </row>
    <row r="36" spans="1:9" s="24" customFormat="1" ht="65.25" customHeight="1">
      <c r="A36" s="21" t="s">
        <v>34</v>
      </c>
      <c r="B36" s="22" t="s">
        <v>26</v>
      </c>
      <c r="C36" s="22" t="s">
        <v>20</v>
      </c>
      <c r="D36" s="22" t="s">
        <v>21</v>
      </c>
      <c r="E36" s="188" t="s">
        <v>247</v>
      </c>
      <c r="F36" s="188" t="s">
        <v>32</v>
      </c>
      <c r="G36" s="168">
        <v>0</v>
      </c>
      <c r="H36" s="168">
        <f t="shared" si="6"/>
        <v>319550</v>
      </c>
      <c r="I36" s="168">
        <v>319550</v>
      </c>
    </row>
    <row r="37" spans="1:9" s="25" customFormat="1" ht="25.5" customHeight="1">
      <c r="A37" s="21" t="s">
        <v>126</v>
      </c>
      <c r="B37" s="22" t="s">
        <v>26</v>
      </c>
      <c r="C37" s="22" t="s">
        <v>20</v>
      </c>
      <c r="D37" s="22" t="s">
        <v>21</v>
      </c>
      <c r="E37" s="188" t="s">
        <v>247</v>
      </c>
      <c r="F37" s="188" t="s">
        <v>44</v>
      </c>
      <c r="G37" s="168">
        <v>0</v>
      </c>
      <c r="H37" s="168">
        <f>I37-G37</f>
        <v>3500</v>
      </c>
      <c r="I37" s="168">
        <v>3500</v>
      </c>
    </row>
    <row r="38" spans="1:9" s="24" customFormat="1" ht="65.25" customHeight="1">
      <c r="A38" s="70" t="s">
        <v>147</v>
      </c>
      <c r="B38" s="71" t="s">
        <v>26</v>
      </c>
      <c r="C38" s="71" t="s">
        <v>20</v>
      </c>
      <c r="D38" s="71" t="s">
        <v>21</v>
      </c>
      <c r="E38" s="189" t="s">
        <v>146</v>
      </c>
      <c r="F38" s="189" t="s">
        <v>99</v>
      </c>
      <c r="G38" s="169">
        <f>G41+G42+G43+G39+G40+G44</f>
        <v>1176676</v>
      </c>
      <c r="H38" s="169">
        <f>I38-G38</f>
        <v>-1176676</v>
      </c>
      <c r="I38" s="169">
        <f>I39+I40+I41+I42+I43+I44</f>
        <v>0</v>
      </c>
    </row>
    <row r="39" spans="1:9" s="24" customFormat="1" ht="65.25" customHeight="1">
      <c r="A39" s="21" t="s">
        <v>33</v>
      </c>
      <c r="B39" s="22" t="s">
        <v>26</v>
      </c>
      <c r="C39" s="22" t="s">
        <v>20</v>
      </c>
      <c r="D39" s="22" t="s">
        <v>21</v>
      </c>
      <c r="E39" s="188" t="s">
        <v>146</v>
      </c>
      <c r="F39" s="188" t="s">
        <v>31</v>
      </c>
      <c r="G39" s="168">
        <v>629200</v>
      </c>
      <c r="H39" s="168">
        <f t="shared" si="4"/>
        <v>-629200</v>
      </c>
      <c r="I39" s="168">
        <v>0</v>
      </c>
    </row>
    <row r="40" spans="1:9" s="24" customFormat="1" ht="65.25" customHeight="1">
      <c r="A40" s="21" t="s">
        <v>34</v>
      </c>
      <c r="B40" s="22" t="s">
        <v>26</v>
      </c>
      <c r="C40" s="22" t="s">
        <v>20</v>
      </c>
      <c r="D40" s="22" t="s">
        <v>21</v>
      </c>
      <c r="E40" s="188" t="s">
        <v>146</v>
      </c>
      <c r="F40" s="188" t="s">
        <v>32</v>
      </c>
      <c r="G40" s="168">
        <v>190050</v>
      </c>
      <c r="H40" s="168">
        <f t="shared" si="4"/>
        <v>-190050</v>
      </c>
      <c r="I40" s="168">
        <v>0</v>
      </c>
    </row>
    <row r="41" spans="1:9" s="25" customFormat="1" ht="45" customHeight="1">
      <c r="A41" s="21" t="s">
        <v>76</v>
      </c>
      <c r="B41" s="22" t="s">
        <v>26</v>
      </c>
      <c r="C41" s="22" t="s">
        <v>20</v>
      </c>
      <c r="D41" s="22" t="s">
        <v>21</v>
      </c>
      <c r="E41" s="188" t="s">
        <v>146</v>
      </c>
      <c r="F41" s="188" t="s">
        <v>41</v>
      </c>
      <c r="G41" s="168">
        <v>97000</v>
      </c>
      <c r="H41" s="168">
        <f t="shared" si="4"/>
        <v>-97000</v>
      </c>
      <c r="I41" s="168">
        <v>0</v>
      </c>
    </row>
    <row r="42" spans="1:9" s="25" customFormat="1" ht="39" customHeight="1">
      <c r="A42" s="21" t="s">
        <v>124</v>
      </c>
      <c r="B42" s="22" t="s">
        <v>26</v>
      </c>
      <c r="C42" s="22" t="s">
        <v>20</v>
      </c>
      <c r="D42" s="22" t="s">
        <v>21</v>
      </c>
      <c r="E42" s="188" t="s">
        <v>146</v>
      </c>
      <c r="F42" s="188" t="s">
        <v>42</v>
      </c>
      <c r="G42" s="168">
        <v>238226</v>
      </c>
      <c r="H42" s="168">
        <f>I42-G42</f>
        <v>-238226</v>
      </c>
      <c r="I42" s="168">
        <v>0</v>
      </c>
    </row>
    <row r="43" spans="1:9" s="25" customFormat="1" ht="25.5" customHeight="1">
      <c r="A43" s="21" t="s">
        <v>133</v>
      </c>
      <c r="B43" s="22" t="s">
        <v>26</v>
      </c>
      <c r="C43" s="22" t="s">
        <v>20</v>
      </c>
      <c r="D43" s="22" t="s">
        <v>21</v>
      </c>
      <c r="E43" s="188" t="s">
        <v>146</v>
      </c>
      <c r="F43" s="188" t="s">
        <v>131</v>
      </c>
      <c r="G43" s="168">
        <v>20200</v>
      </c>
      <c r="H43" s="168">
        <f>I43-G43</f>
        <v>-20200</v>
      </c>
      <c r="I43" s="168">
        <v>0</v>
      </c>
    </row>
    <row r="44" spans="1:9" s="25" customFormat="1" ht="25.5" customHeight="1">
      <c r="A44" s="21" t="s">
        <v>126</v>
      </c>
      <c r="B44" s="22" t="s">
        <v>26</v>
      </c>
      <c r="C44" s="22" t="s">
        <v>20</v>
      </c>
      <c r="D44" s="22" t="s">
        <v>21</v>
      </c>
      <c r="E44" s="188" t="s">
        <v>146</v>
      </c>
      <c r="F44" s="188" t="s">
        <v>44</v>
      </c>
      <c r="G44" s="168">
        <v>2000</v>
      </c>
      <c r="H44" s="168">
        <f>I44-G44</f>
        <v>-2000</v>
      </c>
      <c r="I44" s="168">
        <v>0</v>
      </c>
    </row>
    <row r="45" spans="1:9" s="24" customFormat="1" ht="37.5" hidden="1" customHeight="1">
      <c r="A45" s="70" t="s">
        <v>226</v>
      </c>
      <c r="B45" s="71" t="s">
        <v>26</v>
      </c>
      <c r="C45" s="71" t="s">
        <v>20</v>
      </c>
      <c r="D45" s="71" t="s">
        <v>21</v>
      </c>
      <c r="E45" s="189" t="s">
        <v>94</v>
      </c>
      <c r="F45" s="189" t="s">
        <v>99</v>
      </c>
      <c r="G45" s="169">
        <v>0</v>
      </c>
      <c r="H45" s="169">
        <f t="shared" ref="H45:H69" si="7">I45-G45</f>
        <v>0</v>
      </c>
      <c r="I45" s="169">
        <f>I46+I48+I50+I52+I57+I60+I63+I65+I55</f>
        <v>0</v>
      </c>
    </row>
    <row r="46" spans="1:9" s="25" customFormat="1" ht="25.5" hidden="1" customHeight="1">
      <c r="A46" s="21" t="s">
        <v>218</v>
      </c>
      <c r="B46" s="71" t="s">
        <v>26</v>
      </c>
      <c r="C46" s="22" t="s">
        <v>20</v>
      </c>
      <c r="D46" s="22" t="s">
        <v>21</v>
      </c>
      <c r="E46" s="188" t="s">
        <v>191</v>
      </c>
      <c r="F46" s="188" t="s">
        <v>99</v>
      </c>
      <c r="G46" s="168">
        <v>0</v>
      </c>
      <c r="H46" s="168">
        <f t="shared" si="7"/>
        <v>0</v>
      </c>
      <c r="I46" s="168"/>
    </row>
    <row r="47" spans="1:9" s="25" customFormat="1" ht="25.5" hidden="1" customHeight="1">
      <c r="A47" s="21" t="s">
        <v>33</v>
      </c>
      <c r="B47" s="71" t="s">
        <v>26</v>
      </c>
      <c r="C47" s="22" t="s">
        <v>20</v>
      </c>
      <c r="D47" s="22" t="s">
        <v>21</v>
      </c>
      <c r="E47" s="188" t="s">
        <v>191</v>
      </c>
      <c r="F47" s="188" t="s">
        <v>31</v>
      </c>
      <c r="G47" s="168">
        <v>0</v>
      </c>
      <c r="H47" s="168">
        <f t="shared" si="7"/>
        <v>0</v>
      </c>
      <c r="I47" s="168"/>
    </row>
    <row r="48" spans="1:9" s="25" customFormat="1" ht="25.5" hidden="1" customHeight="1">
      <c r="A48" s="21" t="s">
        <v>219</v>
      </c>
      <c r="B48" s="71" t="s">
        <v>26</v>
      </c>
      <c r="C48" s="22" t="s">
        <v>20</v>
      </c>
      <c r="D48" s="22" t="s">
        <v>21</v>
      </c>
      <c r="E48" s="188" t="s">
        <v>192</v>
      </c>
      <c r="F48" s="188" t="s">
        <v>99</v>
      </c>
      <c r="G48" s="168">
        <v>0</v>
      </c>
      <c r="H48" s="168">
        <f t="shared" si="7"/>
        <v>0</v>
      </c>
      <c r="I48" s="168"/>
    </row>
    <row r="49" spans="1:9" s="25" customFormat="1" ht="25.5" hidden="1" customHeight="1">
      <c r="A49" s="21" t="s">
        <v>34</v>
      </c>
      <c r="B49" s="71" t="s">
        <v>26</v>
      </c>
      <c r="C49" s="22" t="s">
        <v>20</v>
      </c>
      <c r="D49" s="22" t="s">
        <v>21</v>
      </c>
      <c r="E49" s="188" t="s">
        <v>192</v>
      </c>
      <c r="F49" s="188" t="s">
        <v>32</v>
      </c>
      <c r="G49" s="168">
        <v>0</v>
      </c>
      <c r="H49" s="168">
        <f t="shared" si="7"/>
        <v>0</v>
      </c>
      <c r="I49" s="168"/>
    </row>
    <row r="50" spans="1:9" s="25" customFormat="1" ht="25.5" hidden="1" customHeight="1">
      <c r="A50" s="21" t="s">
        <v>220</v>
      </c>
      <c r="B50" s="71" t="s">
        <v>26</v>
      </c>
      <c r="C50" s="22" t="s">
        <v>20</v>
      </c>
      <c r="D50" s="22" t="s">
        <v>21</v>
      </c>
      <c r="E50" s="188" t="s">
        <v>212</v>
      </c>
      <c r="F50" s="188" t="s">
        <v>99</v>
      </c>
      <c r="G50" s="168">
        <v>0</v>
      </c>
      <c r="H50" s="168">
        <f t="shared" si="7"/>
        <v>0</v>
      </c>
      <c r="I50" s="168"/>
    </row>
    <row r="51" spans="1:9" s="25" customFormat="1" ht="25.5" hidden="1" customHeight="1">
      <c r="A51" s="21" t="s">
        <v>76</v>
      </c>
      <c r="B51" s="71" t="s">
        <v>26</v>
      </c>
      <c r="C51" s="22" t="s">
        <v>20</v>
      </c>
      <c r="D51" s="22" t="s">
        <v>21</v>
      </c>
      <c r="E51" s="188" t="s">
        <v>212</v>
      </c>
      <c r="F51" s="188" t="s">
        <v>41</v>
      </c>
      <c r="G51" s="168">
        <v>0</v>
      </c>
      <c r="H51" s="168">
        <f t="shared" si="7"/>
        <v>0</v>
      </c>
      <c r="I51" s="168"/>
    </row>
    <row r="52" spans="1:9" s="25" customFormat="1" ht="25.5" hidden="1" customHeight="1">
      <c r="A52" s="21" t="s">
        <v>221</v>
      </c>
      <c r="B52" s="71" t="s">
        <v>26</v>
      </c>
      <c r="C52" s="22" t="s">
        <v>20</v>
      </c>
      <c r="D52" s="22" t="s">
        <v>21</v>
      </c>
      <c r="E52" s="188" t="s">
        <v>213</v>
      </c>
      <c r="F52" s="188" t="s">
        <v>99</v>
      </c>
      <c r="G52" s="168">
        <v>0</v>
      </c>
      <c r="H52" s="168">
        <f t="shared" si="7"/>
        <v>0</v>
      </c>
      <c r="I52" s="168"/>
    </row>
    <row r="53" spans="1:9" s="25" customFormat="1" ht="25.5" hidden="1" customHeight="1">
      <c r="A53" s="21" t="s">
        <v>124</v>
      </c>
      <c r="B53" s="71" t="s">
        <v>26</v>
      </c>
      <c r="C53" s="22" t="s">
        <v>20</v>
      </c>
      <c r="D53" s="22" t="s">
        <v>21</v>
      </c>
      <c r="E53" s="188" t="s">
        <v>213</v>
      </c>
      <c r="F53" s="188" t="s">
        <v>42</v>
      </c>
      <c r="G53" s="168">
        <v>0</v>
      </c>
      <c r="H53" s="168">
        <f t="shared" si="7"/>
        <v>0</v>
      </c>
      <c r="I53" s="168"/>
    </row>
    <row r="54" spans="1:9" s="25" customFormat="1" ht="25.5" hidden="1" customHeight="1">
      <c r="A54" s="21" t="s">
        <v>133</v>
      </c>
      <c r="B54" s="71" t="s">
        <v>26</v>
      </c>
      <c r="C54" s="22" t="s">
        <v>20</v>
      </c>
      <c r="D54" s="22" t="s">
        <v>21</v>
      </c>
      <c r="E54" s="188" t="s">
        <v>213</v>
      </c>
      <c r="F54" s="188" t="s">
        <v>131</v>
      </c>
      <c r="G54" s="168">
        <v>0</v>
      </c>
      <c r="H54" s="168">
        <f t="shared" si="7"/>
        <v>0</v>
      </c>
      <c r="I54" s="168"/>
    </row>
    <row r="55" spans="1:9" s="25" customFormat="1" ht="25.5" hidden="1" customHeight="1">
      <c r="A55" s="21"/>
      <c r="B55" s="71" t="s">
        <v>26</v>
      </c>
      <c r="C55" s="22" t="s">
        <v>20</v>
      </c>
      <c r="D55" s="22" t="s">
        <v>21</v>
      </c>
      <c r="E55" s="188" t="s">
        <v>227</v>
      </c>
      <c r="F55" s="188" t="s">
        <v>99</v>
      </c>
      <c r="G55" s="168">
        <v>0</v>
      </c>
      <c r="H55" s="168">
        <f t="shared" si="7"/>
        <v>0</v>
      </c>
      <c r="I55" s="168"/>
    </row>
    <row r="56" spans="1:9" s="25" customFormat="1" ht="25.5" hidden="1" customHeight="1">
      <c r="A56" s="21" t="s">
        <v>124</v>
      </c>
      <c r="B56" s="71" t="s">
        <v>26</v>
      </c>
      <c r="C56" s="22" t="s">
        <v>20</v>
      </c>
      <c r="D56" s="22" t="s">
        <v>21</v>
      </c>
      <c r="E56" s="188" t="s">
        <v>227</v>
      </c>
      <c r="F56" s="188" t="s">
        <v>42</v>
      </c>
      <c r="G56" s="168">
        <v>0</v>
      </c>
      <c r="H56" s="168">
        <f t="shared" si="7"/>
        <v>0</v>
      </c>
      <c r="I56" s="168"/>
    </row>
    <row r="57" spans="1:9" s="25" customFormat="1" ht="25.5" hidden="1" customHeight="1">
      <c r="A57" s="21" t="s">
        <v>222</v>
      </c>
      <c r="B57" s="71" t="s">
        <v>26</v>
      </c>
      <c r="C57" s="22" t="s">
        <v>20</v>
      </c>
      <c r="D57" s="22" t="s">
        <v>21</v>
      </c>
      <c r="E57" s="188" t="s">
        <v>214</v>
      </c>
      <c r="F57" s="188" t="s">
        <v>99</v>
      </c>
      <c r="G57" s="168">
        <v>0</v>
      </c>
      <c r="H57" s="168">
        <f t="shared" si="7"/>
        <v>0</v>
      </c>
      <c r="I57" s="168"/>
    </row>
    <row r="58" spans="1:9" s="25" customFormat="1" ht="25.5" hidden="1" customHeight="1">
      <c r="A58" s="21" t="s">
        <v>76</v>
      </c>
      <c r="B58" s="71" t="s">
        <v>26</v>
      </c>
      <c r="C58" s="22" t="s">
        <v>20</v>
      </c>
      <c r="D58" s="22" t="s">
        <v>21</v>
      </c>
      <c r="E58" s="188" t="s">
        <v>214</v>
      </c>
      <c r="F58" s="188" t="s">
        <v>41</v>
      </c>
      <c r="G58" s="168">
        <v>0</v>
      </c>
      <c r="H58" s="168">
        <f t="shared" si="7"/>
        <v>0</v>
      </c>
      <c r="I58" s="168"/>
    </row>
    <row r="59" spans="1:9" s="25" customFormat="1" ht="25.5" hidden="1" customHeight="1">
      <c r="A59" s="21" t="s">
        <v>124</v>
      </c>
      <c r="B59" s="71" t="s">
        <v>26</v>
      </c>
      <c r="C59" s="22" t="s">
        <v>20</v>
      </c>
      <c r="D59" s="22" t="s">
        <v>21</v>
      </c>
      <c r="E59" s="188" t="s">
        <v>214</v>
      </c>
      <c r="F59" s="188" t="s">
        <v>42</v>
      </c>
      <c r="G59" s="168">
        <v>0</v>
      </c>
      <c r="H59" s="168">
        <f t="shared" si="7"/>
        <v>0</v>
      </c>
      <c r="I59" s="168"/>
    </row>
    <row r="60" spans="1:9" s="25" customFormat="1" ht="25.5" hidden="1" customHeight="1">
      <c r="A60" s="21" t="s">
        <v>223</v>
      </c>
      <c r="B60" s="71" t="s">
        <v>26</v>
      </c>
      <c r="C60" s="22" t="s">
        <v>20</v>
      </c>
      <c r="D60" s="22" t="s">
        <v>21</v>
      </c>
      <c r="E60" s="188" t="s">
        <v>215</v>
      </c>
      <c r="F60" s="188" t="s">
        <v>99</v>
      </c>
      <c r="G60" s="168">
        <v>0</v>
      </c>
      <c r="H60" s="168">
        <f t="shared" si="7"/>
        <v>0</v>
      </c>
      <c r="I60" s="168"/>
    </row>
    <row r="61" spans="1:9" s="25" customFormat="1" ht="25.5" hidden="1" customHeight="1">
      <c r="A61" s="21" t="s">
        <v>76</v>
      </c>
      <c r="B61" s="71" t="s">
        <v>26</v>
      </c>
      <c r="C61" s="22" t="s">
        <v>20</v>
      </c>
      <c r="D61" s="22" t="s">
        <v>21</v>
      </c>
      <c r="E61" s="188" t="s">
        <v>215</v>
      </c>
      <c r="F61" s="188" t="s">
        <v>41</v>
      </c>
      <c r="G61" s="168">
        <v>0</v>
      </c>
      <c r="H61" s="168">
        <f t="shared" si="7"/>
        <v>0</v>
      </c>
      <c r="I61" s="168"/>
    </row>
    <row r="62" spans="1:9" s="25" customFormat="1" ht="25.5" hidden="1" customHeight="1">
      <c r="A62" s="21" t="s">
        <v>124</v>
      </c>
      <c r="B62" s="71" t="s">
        <v>26</v>
      </c>
      <c r="C62" s="22" t="s">
        <v>20</v>
      </c>
      <c r="D62" s="22" t="s">
        <v>21</v>
      </c>
      <c r="E62" s="188" t="s">
        <v>215</v>
      </c>
      <c r="F62" s="188" t="s">
        <v>42</v>
      </c>
      <c r="G62" s="168">
        <v>0</v>
      </c>
      <c r="H62" s="168">
        <f t="shared" si="7"/>
        <v>0</v>
      </c>
      <c r="I62" s="168"/>
    </row>
    <row r="63" spans="1:9" s="25" customFormat="1" ht="25.5" hidden="1" customHeight="1">
      <c r="A63" s="21" t="s">
        <v>224</v>
      </c>
      <c r="B63" s="71" t="s">
        <v>26</v>
      </c>
      <c r="C63" s="22" t="s">
        <v>20</v>
      </c>
      <c r="D63" s="22" t="s">
        <v>21</v>
      </c>
      <c r="E63" s="188" t="s">
        <v>216</v>
      </c>
      <c r="F63" s="188" t="s">
        <v>99</v>
      </c>
      <c r="G63" s="168">
        <v>0</v>
      </c>
      <c r="H63" s="168">
        <f t="shared" si="7"/>
        <v>0</v>
      </c>
      <c r="I63" s="168"/>
    </row>
    <row r="64" spans="1:9" s="25" customFormat="1" ht="25.5" hidden="1" customHeight="1">
      <c r="A64" s="21" t="s">
        <v>126</v>
      </c>
      <c r="B64" s="71" t="s">
        <v>26</v>
      </c>
      <c r="C64" s="22" t="s">
        <v>20</v>
      </c>
      <c r="D64" s="22" t="s">
        <v>21</v>
      </c>
      <c r="E64" s="188" t="s">
        <v>216</v>
      </c>
      <c r="F64" s="188" t="s">
        <v>44</v>
      </c>
      <c r="G64" s="168">
        <v>0</v>
      </c>
      <c r="H64" s="168">
        <f t="shared" si="7"/>
        <v>0</v>
      </c>
      <c r="I64" s="168"/>
    </row>
    <row r="65" spans="1:9" s="25" customFormat="1" ht="25.5" hidden="1" customHeight="1">
      <c r="A65" s="21" t="s">
        <v>225</v>
      </c>
      <c r="B65" s="71" t="s">
        <v>26</v>
      </c>
      <c r="C65" s="22" t="s">
        <v>20</v>
      </c>
      <c r="D65" s="22" t="s">
        <v>21</v>
      </c>
      <c r="E65" s="188" t="s">
        <v>217</v>
      </c>
      <c r="F65" s="188" t="s">
        <v>99</v>
      </c>
      <c r="G65" s="168">
        <v>0</v>
      </c>
      <c r="H65" s="168">
        <f t="shared" si="7"/>
        <v>0</v>
      </c>
      <c r="I65" s="168"/>
    </row>
    <row r="66" spans="1:9" s="25" customFormat="1" ht="25.5" hidden="1" customHeight="1">
      <c r="A66" s="21" t="s">
        <v>76</v>
      </c>
      <c r="B66" s="71" t="s">
        <v>26</v>
      </c>
      <c r="C66" s="22" t="s">
        <v>20</v>
      </c>
      <c r="D66" s="22" t="s">
        <v>21</v>
      </c>
      <c r="E66" s="188" t="s">
        <v>217</v>
      </c>
      <c r="F66" s="188" t="s">
        <v>41</v>
      </c>
      <c r="G66" s="168">
        <v>0</v>
      </c>
      <c r="H66" s="168">
        <f t="shared" si="7"/>
        <v>0</v>
      </c>
      <c r="I66" s="168"/>
    </row>
    <row r="67" spans="1:9" s="25" customFormat="1" ht="25.5" hidden="1" customHeight="1">
      <c r="A67" s="218" t="s">
        <v>124</v>
      </c>
      <c r="B67" s="71" t="s">
        <v>26</v>
      </c>
      <c r="C67" s="22" t="s">
        <v>20</v>
      </c>
      <c r="D67" s="22" t="s">
        <v>21</v>
      </c>
      <c r="E67" s="188" t="s">
        <v>217</v>
      </c>
      <c r="F67" s="188" t="s">
        <v>42</v>
      </c>
      <c r="G67" s="168">
        <v>0</v>
      </c>
      <c r="H67" s="168">
        <f t="shared" si="7"/>
        <v>0</v>
      </c>
      <c r="I67" s="168"/>
    </row>
    <row r="68" spans="1:9" s="25" customFormat="1" ht="57" customHeight="1">
      <c r="A68" s="221" t="s">
        <v>229</v>
      </c>
      <c r="B68" s="71" t="s">
        <v>26</v>
      </c>
      <c r="C68" s="71" t="s">
        <v>20</v>
      </c>
      <c r="D68" s="71" t="s">
        <v>21</v>
      </c>
      <c r="E68" s="189" t="s">
        <v>230</v>
      </c>
      <c r="F68" s="189" t="s">
        <v>99</v>
      </c>
      <c r="G68" s="169">
        <f>G69</f>
        <v>158166.68</v>
      </c>
      <c r="H68" s="169">
        <f t="shared" si="7"/>
        <v>-158166.68</v>
      </c>
      <c r="I68" s="169">
        <f>I69</f>
        <v>0</v>
      </c>
    </row>
    <row r="69" spans="1:9" s="25" customFormat="1" ht="25.5" customHeight="1">
      <c r="A69" s="218" t="s">
        <v>231</v>
      </c>
      <c r="B69" s="22" t="s">
        <v>26</v>
      </c>
      <c r="C69" s="22" t="s">
        <v>20</v>
      </c>
      <c r="D69" s="22" t="s">
        <v>21</v>
      </c>
      <c r="E69" s="188" t="s">
        <v>230</v>
      </c>
      <c r="F69" s="188" t="s">
        <v>39</v>
      </c>
      <c r="G69" s="168">
        <v>158166.68</v>
      </c>
      <c r="H69" s="168">
        <f t="shared" si="7"/>
        <v>-158166.68</v>
      </c>
      <c r="I69" s="168">
        <v>0</v>
      </c>
    </row>
    <row r="70" spans="1:9" ht="18.75">
      <c r="A70" s="174" t="s">
        <v>129</v>
      </c>
      <c r="B70" s="71" t="s">
        <v>26</v>
      </c>
      <c r="C70" s="177" t="str">
        <f>'[1]9 стр 2017'!C32</f>
        <v>02</v>
      </c>
      <c r="D70" s="177" t="s">
        <v>100</v>
      </c>
      <c r="E70" s="177" t="s">
        <v>98</v>
      </c>
      <c r="F70" s="177" t="s">
        <v>99</v>
      </c>
      <c r="G70" s="169">
        <f>G71</f>
        <v>165600</v>
      </c>
      <c r="H70" s="183">
        <f t="shared" ref="H70:H86" si="8">I70-G70</f>
        <v>14300</v>
      </c>
      <c r="I70" s="169">
        <f>I71</f>
        <v>179900</v>
      </c>
    </row>
    <row r="71" spans="1:9" ht="37.5">
      <c r="A71" s="174" t="s">
        <v>130</v>
      </c>
      <c r="B71" s="71" t="s">
        <v>26</v>
      </c>
      <c r="C71" s="177" t="str">
        <f>'[1]9 стр 2017'!C33</f>
        <v>02</v>
      </c>
      <c r="D71" s="177" t="str">
        <f>'[1]9 стр 2017'!D33</f>
        <v>03</v>
      </c>
      <c r="E71" s="177" t="s">
        <v>98</v>
      </c>
      <c r="F71" s="177" t="s">
        <v>99</v>
      </c>
      <c r="G71" s="169">
        <f>G72</f>
        <v>165600</v>
      </c>
      <c r="H71" s="183">
        <f t="shared" si="8"/>
        <v>14300</v>
      </c>
      <c r="I71" s="169">
        <f>I72</f>
        <v>179900</v>
      </c>
    </row>
    <row r="72" spans="1:9" ht="56.25">
      <c r="A72" s="173" t="s">
        <v>138</v>
      </c>
      <c r="B72" s="22" t="s">
        <v>26</v>
      </c>
      <c r="C72" s="41" t="str">
        <f>'[1]9 стр 2017'!C34</f>
        <v>02</v>
      </c>
      <c r="D72" s="41" t="str">
        <f>'[1]9 стр 2017'!D34</f>
        <v>03</v>
      </c>
      <c r="E72" s="41" t="s">
        <v>236</v>
      </c>
      <c r="F72" s="41" t="s">
        <v>99</v>
      </c>
      <c r="G72" s="168">
        <f>G73+G75+G74</f>
        <v>165600</v>
      </c>
      <c r="H72" s="182">
        <f t="shared" si="8"/>
        <v>14300</v>
      </c>
      <c r="I72" s="168">
        <f>I73+I75+I74</f>
        <v>179900</v>
      </c>
    </row>
    <row r="73" spans="1:9" ht="56.25">
      <c r="A73" s="21" t="s">
        <v>114</v>
      </c>
      <c r="B73" s="22" t="s">
        <v>26</v>
      </c>
      <c r="C73" s="41" t="str">
        <f>'[1]9 стр 2017'!C35</f>
        <v>02</v>
      </c>
      <c r="D73" s="41" t="str">
        <f>'[1]9 стр 2017'!D35</f>
        <v>03</v>
      </c>
      <c r="E73" s="41" t="s">
        <v>236</v>
      </c>
      <c r="F73" s="41" t="str">
        <f>'[1]9 стр 2017'!F35</f>
        <v>121</v>
      </c>
      <c r="G73" s="168">
        <v>127000</v>
      </c>
      <c r="H73" s="182">
        <f t="shared" si="8"/>
        <v>-600</v>
      </c>
      <c r="I73" s="168">
        <v>126400</v>
      </c>
    </row>
    <row r="74" spans="1:9" ht="60" customHeight="1">
      <c r="A74" s="21" t="s">
        <v>115</v>
      </c>
      <c r="B74" s="22" t="s">
        <v>26</v>
      </c>
      <c r="C74" s="41" t="str">
        <f>'[1]9 стр 2017'!C35</f>
        <v>02</v>
      </c>
      <c r="D74" s="41" t="str">
        <f>'[1]9 стр 2017'!D35</f>
        <v>03</v>
      </c>
      <c r="E74" s="41" t="s">
        <v>236</v>
      </c>
      <c r="F74" s="41" t="s">
        <v>32</v>
      </c>
      <c r="G74" s="168">
        <v>38600</v>
      </c>
      <c r="H74" s="182">
        <f t="shared" ref="H74" si="9">I74-G74</f>
        <v>-400</v>
      </c>
      <c r="I74" s="168">
        <v>38200</v>
      </c>
    </row>
    <row r="75" spans="1:9" ht="27.75" customHeight="1">
      <c r="A75" s="21" t="s">
        <v>124</v>
      </c>
      <c r="B75" s="22" t="s">
        <v>26</v>
      </c>
      <c r="C75" s="41" t="str">
        <f>'[1]9 стр 2017'!C36</f>
        <v>02</v>
      </c>
      <c r="D75" s="41" t="str">
        <f>'[1]9 стр 2017'!D36</f>
        <v>03</v>
      </c>
      <c r="E75" s="41" t="s">
        <v>236</v>
      </c>
      <c r="F75" s="41" t="s">
        <v>42</v>
      </c>
      <c r="G75" s="168">
        <v>0</v>
      </c>
      <c r="H75" s="182">
        <f t="shared" si="8"/>
        <v>15300</v>
      </c>
      <c r="I75" s="168">
        <v>15300</v>
      </c>
    </row>
    <row r="76" spans="1:9" s="186" customFormat="1" ht="35.25" customHeight="1">
      <c r="A76" s="174" t="s">
        <v>137</v>
      </c>
      <c r="B76" s="71" t="s">
        <v>26</v>
      </c>
      <c r="C76" s="177" t="str">
        <f>'[1]9 стр 2017'!C37</f>
        <v>03</v>
      </c>
      <c r="D76" s="177" t="s">
        <v>100</v>
      </c>
      <c r="E76" s="177" t="s">
        <v>98</v>
      </c>
      <c r="F76" s="177" t="s">
        <v>99</v>
      </c>
      <c r="G76" s="169">
        <f>G77+G99</f>
        <v>2115683</v>
      </c>
      <c r="H76" s="183">
        <f t="shared" si="8"/>
        <v>645116.68000000017</v>
      </c>
      <c r="I76" s="169">
        <f>I77+I99</f>
        <v>2760799.68</v>
      </c>
    </row>
    <row r="77" spans="1:9" s="186" customFormat="1" ht="56.25" customHeight="1">
      <c r="A77" s="174" t="s">
        <v>127</v>
      </c>
      <c r="B77" s="71" t="s">
        <v>26</v>
      </c>
      <c r="C77" s="177" t="str">
        <f>'[1]9 стр 2017'!C38</f>
        <v>03</v>
      </c>
      <c r="D77" s="177" t="s">
        <v>110</v>
      </c>
      <c r="E77" s="177" t="s">
        <v>98</v>
      </c>
      <c r="F77" s="177" t="s">
        <v>99</v>
      </c>
      <c r="G77" s="169">
        <f>G78+G96</f>
        <v>2115683</v>
      </c>
      <c r="H77" s="183">
        <f t="shared" si="8"/>
        <v>604327</v>
      </c>
      <c r="I77" s="169">
        <f>I78+I96</f>
        <v>2720010</v>
      </c>
    </row>
    <row r="78" spans="1:9" s="186" customFormat="1" ht="60.75" customHeight="1">
      <c r="A78" s="174" t="s">
        <v>174</v>
      </c>
      <c r="B78" s="71" t="s">
        <v>26</v>
      </c>
      <c r="C78" s="177" t="s">
        <v>27</v>
      </c>
      <c r="D78" s="177" t="s">
        <v>110</v>
      </c>
      <c r="E78" s="177" t="s">
        <v>152</v>
      </c>
      <c r="F78" s="177" t="s">
        <v>99</v>
      </c>
      <c r="G78" s="169">
        <f>G79+G83</f>
        <v>2115683</v>
      </c>
      <c r="H78" s="183">
        <f t="shared" si="8"/>
        <v>604327</v>
      </c>
      <c r="I78" s="169">
        <f>I79+I83</f>
        <v>2720010</v>
      </c>
    </row>
    <row r="79" spans="1:9" s="186" customFormat="1" ht="45" customHeight="1">
      <c r="A79" s="174" t="s">
        <v>175</v>
      </c>
      <c r="B79" s="71" t="s">
        <v>26</v>
      </c>
      <c r="C79" s="177" t="s">
        <v>27</v>
      </c>
      <c r="D79" s="177" t="s">
        <v>110</v>
      </c>
      <c r="E79" s="177" t="s">
        <v>148</v>
      </c>
      <c r="F79" s="177" t="s">
        <v>99</v>
      </c>
      <c r="G79" s="169">
        <f>G80+G81+G82</f>
        <v>0</v>
      </c>
      <c r="H79" s="183">
        <f t="shared" si="8"/>
        <v>252700</v>
      </c>
      <c r="I79" s="169">
        <f>I80+I81</f>
        <v>252700</v>
      </c>
    </row>
    <row r="80" spans="1:9" s="186" customFormat="1" ht="24.75" customHeight="1">
      <c r="A80" s="205" t="s">
        <v>177</v>
      </c>
      <c r="B80" s="22" t="s">
        <v>26</v>
      </c>
      <c r="C80" s="41" t="s">
        <v>27</v>
      </c>
      <c r="D80" s="41" t="s">
        <v>110</v>
      </c>
      <c r="E80" s="41" t="s">
        <v>148</v>
      </c>
      <c r="F80" s="41" t="s">
        <v>149</v>
      </c>
      <c r="G80" s="168">
        <v>0</v>
      </c>
      <c r="H80" s="182">
        <f t="shared" si="8"/>
        <v>194100</v>
      </c>
      <c r="I80" s="168">
        <v>194100</v>
      </c>
    </row>
    <row r="81" spans="1:9" s="186" customFormat="1" ht="59.25" customHeight="1">
      <c r="A81" s="205" t="s">
        <v>178</v>
      </c>
      <c r="B81" s="22" t="s">
        <v>26</v>
      </c>
      <c r="C81" s="41" t="s">
        <v>27</v>
      </c>
      <c r="D81" s="41" t="s">
        <v>110</v>
      </c>
      <c r="E81" s="41" t="s">
        <v>148</v>
      </c>
      <c r="F81" s="41" t="s">
        <v>150</v>
      </c>
      <c r="G81" s="168">
        <v>0</v>
      </c>
      <c r="H81" s="182">
        <f t="shared" si="8"/>
        <v>58600</v>
      </c>
      <c r="I81" s="168">
        <v>58600</v>
      </c>
    </row>
    <row r="82" spans="1:9" s="186" customFormat="1" ht="26.25" hidden="1" customHeight="1">
      <c r="A82" s="218" t="s">
        <v>124</v>
      </c>
      <c r="B82" s="71" t="s">
        <v>26</v>
      </c>
      <c r="C82" s="41" t="s">
        <v>27</v>
      </c>
      <c r="D82" s="41" t="s">
        <v>110</v>
      </c>
      <c r="E82" s="41" t="s">
        <v>148</v>
      </c>
      <c r="F82" s="41" t="s">
        <v>42</v>
      </c>
      <c r="G82" s="168">
        <v>0</v>
      </c>
      <c r="H82" s="182">
        <f t="shared" si="8"/>
        <v>0</v>
      </c>
      <c r="I82" s="168">
        <v>0</v>
      </c>
    </row>
    <row r="83" spans="1:9" s="186" customFormat="1" ht="96" customHeight="1">
      <c r="A83" s="174" t="s">
        <v>176</v>
      </c>
      <c r="B83" s="71" t="s">
        <v>26</v>
      </c>
      <c r="C83" s="177" t="s">
        <v>27</v>
      </c>
      <c r="D83" s="177" t="s">
        <v>110</v>
      </c>
      <c r="E83" s="177" t="s">
        <v>159</v>
      </c>
      <c r="F83" s="177" t="s">
        <v>99</v>
      </c>
      <c r="G83" s="169">
        <f>G84+G85+G86</f>
        <v>2115683</v>
      </c>
      <c r="H83" s="183">
        <f t="shared" si="8"/>
        <v>351627</v>
      </c>
      <c r="I83" s="169">
        <f>I84+I85+I86</f>
        <v>2467310</v>
      </c>
    </row>
    <row r="84" spans="1:9" s="186" customFormat="1" ht="24.75" customHeight="1">
      <c r="A84" s="205" t="s">
        <v>177</v>
      </c>
      <c r="B84" s="22" t="s">
        <v>26</v>
      </c>
      <c r="C84" s="41" t="s">
        <v>27</v>
      </c>
      <c r="D84" s="41" t="s">
        <v>110</v>
      </c>
      <c r="E84" s="41" t="s">
        <v>159</v>
      </c>
      <c r="F84" s="41" t="s">
        <v>149</v>
      </c>
      <c r="G84" s="168">
        <v>1377950</v>
      </c>
      <c r="H84" s="182">
        <f t="shared" si="8"/>
        <v>204050</v>
      </c>
      <c r="I84" s="168">
        <v>1582000</v>
      </c>
    </row>
    <row r="85" spans="1:9" s="186" customFormat="1" ht="59.25" customHeight="1">
      <c r="A85" s="205" t="s">
        <v>178</v>
      </c>
      <c r="B85" s="22" t="s">
        <v>26</v>
      </c>
      <c r="C85" s="41" t="s">
        <v>27</v>
      </c>
      <c r="D85" s="41" t="s">
        <v>110</v>
      </c>
      <c r="E85" s="41" t="s">
        <v>159</v>
      </c>
      <c r="F85" s="41" t="s">
        <v>150</v>
      </c>
      <c r="G85" s="168">
        <v>416150</v>
      </c>
      <c r="H85" s="182">
        <f t="shared" si="8"/>
        <v>61650</v>
      </c>
      <c r="I85" s="168">
        <v>477800</v>
      </c>
    </row>
    <row r="86" spans="1:9" s="186" customFormat="1" ht="24.75" customHeight="1">
      <c r="A86" s="21" t="s">
        <v>124</v>
      </c>
      <c r="B86" s="22" t="s">
        <v>26</v>
      </c>
      <c r="C86" s="41" t="s">
        <v>27</v>
      </c>
      <c r="D86" s="41" t="s">
        <v>110</v>
      </c>
      <c r="E86" s="41" t="s">
        <v>159</v>
      </c>
      <c r="F86" s="41" t="s">
        <v>42</v>
      </c>
      <c r="G86" s="168">
        <v>321583</v>
      </c>
      <c r="H86" s="182">
        <f t="shared" si="8"/>
        <v>85927</v>
      </c>
      <c r="I86" s="168">
        <v>407510</v>
      </c>
    </row>
    <row r="87" spans="1:9" s="186" customFormat="1" ht="60.75" hidden="1" customHeight="1">
      <c r="A87" s="173" t="s">
        <v>151</v>
      </c>
      <c r="B87" s="71" t="s">
        <v>26</v>
      </c>
      <c r="C87" s="41" t="s">
        <v>27</v>
      </c>
      <c r="D87" s="41" t="s">
        <v>110</v>
      </c>
      <c r="E87" s="41" t="s">
        <v>152</v>
      </c>
      <c r="F87" s="41" t="s">
        <v>99</v>
      </c>
      <c r="G87" s="168">
        <f>G88</f>
        <v>0</v>
      </c>
      <c r="H87" s="182">
        <f t="shared" ref="H87:H91" si="10">I87-G87</f>
        <v>0</v>
      </c>
      <c r="I87" s="168">
        <f>I88</f>
        <v>0</v>
      </c>
    </row>
    <row r="88" spans="1:9" s="186" customFormat="1" ht="39" hidden="1" customHeight="1">
      <c r="A88" s="173" t="s">
        <v>154</v>
      </c>
      <c r="B88" s="71" t="s">
        <v>26</v>
      </c>
      <c r="C88" s="41" t="s">
        <v>27</v>
      </c>
      <c r="D88" s="41" t="s">
        <v>110</v>
      </c>
      <c r="E88" s="41" t="s">
        <v>153</v>
      </c>
      <c r="F88" s="41" t="s">
        <v>99</v>
      </c>
      <c r="G88" s="168">
        <f>G89+G92</f>
        <v>0</v>
      </c>
      <c r="H88" s="182">
        <f t="shared" si="10"/>
        <v>0</v>
      </c>
      <c r="I88" s="168">
        <f>I89</f>
        <v>0</v>
      </c>
    </row>
    <row r="89" spans="1:9" s="186" customFormat="1" ht="45" hidden="1" customHeight="1">
      <c r="A89" s="173" t="s">
        <v>155</v>
      </c>
      <c r="B89" s="71" t="s">
        <v>26</v>
      </c>
      <c r="C89" s="41" t="s">
        <v>27</v>
      </c>
      <c r="D89" s="41" t="s">
        <v>110</v>
      </c>
      <c r="E89" s="41" t="s">
        <v>148</v>
      </c>
      <c r="F89" s="41" t="s">
        <v>99</v>
      </c>
      <c r="G89" s="168">
        <f>G90+G91</f>
        <v>0</v>
      </c>
      <c r="H89" s="182">
        <f t="shared" si="10"/>
        <v>0</v>
      </c>
      <c r="I89" s="168">
        <f>I90+I91</f>
        <v>0</v>
      </c>
    </row>
    <row r="90" spans="1:9" s="186" customFormat="1" ht="24.75" hidden="1" customHeight="1">
      <c r="A90" s="202" t="s">
        <v>156</v>
      </c>
      <c r="B90" s="71" t="s">
        <v>26</v>
      </c>
      <c r="C90" s="41" t="s">
        <v>27</v>
      </c>
      <c r="D90" s="41" t="s">
        <v>110</v>
      </c>
      <c r="E90" s="41" t="s">
        <v>148</v>
      </c>
      <c r="F90" s="41" t="s">
        <v>149</v>
      </c>
      <c r="G90" s="168">
        <v>0</v>
      </c>
      <c r="H90" s="182">
        <f t="shared" si="10"/>
        <v>0</v>
      </c>
      <c r="I90" s="168"/>
    </row>
    <row r="91" spans="1:9" s="186" customFormat="1" ht="59.25" hidden="1" customHeight="1">
      <c r="A91" s="195" t="s">
        <v>157</v>
      </c>
      <c r="B91" s="71" t="s">
        <v>26</v>
      </c>
      <c r="C91" s="41" t="s">
        <v>27</v>
      </c>
      <c r="D91" s="41" t="s">
        <v>110</v>
      </c>
      <c r="E91" s="41" t="s">
        <v>148</v>
      </c>
      <c r="F91" s="41" t="s">
        <v>150</v>
      </c>
      <c r="G91" s="168">
        <v>0</v>
      </c>
      <c r="H91" s="182">
        <f t="shared" si="10"/>
        <v>0</v>
      </c>
      <c r="I91" s="168"/>
    </row>
    <row r="92" spans="1:9" s="186" customFormat="1" ht="25.5" hidden="1" customHeight="1">
      <c r="A92" s="173" t="s">
        <v>158</v>
      </c>
      <c r="B92" s="71" t="s">
        <v>26</v>
      </c>
      <c r="C92" s="41" t="s">
        <v>27</v>
      </c>
      <c r="D92" s="41" t="s">
        <v>110</v>
      </c>
      <c r="E92" s="41" t="s">
        <v>159</v>
      </c>
      <c r="F92" s="41" t="s">
        <v>99</v>
      </c>
      <c r="G92" s="168">
        <f>G93+G94+G95</f>
        <v>0</v>
      </c>
      <c r="H92" s="182">
        <f t="shared" ref="H92:H104" si="11">I92-G92</f>
        <v>0</v>
      </c>
      <c r="I92" s="168">
        <f>I93+I94</f>
        <v>0</v>
      </c>
    </row>
    <row r="93" spans="1:9" s="186" customFormat="1" ht="24.75" hidden="1" customHeight="1">
      <c r="A93" s="21" t="s">
        <v>114</v>
      </c>
      <c r="B93" s="71" t="s">
        <v>26</v>
      </c>
      <c r="C93" s="41" t="s">
        <v>27</v>
      </c>
      <c r="D93" s="41" t="s">
        <v>110</v>
      </c>
      <c r="E93" s="41" t="s">
        <v>159</v>
      </c>
      <c r="F93" s="41" t="s">
        <v>149</v>
      </c>
      <c r="G93" s="168">
        <v>0</v>
      </c>
      <c r="H93" s="182">
        <f t="shared" si="11"/>
        <v>0</v>
      </c>
      <c r="I93" s="168">
        <v>0</v>
      </c>
    </row>
    <row r="94" spans="1:9" s="186" customFormat="1" ht="59.25" hidden="1" customHeight="1">
      <c r="A94" s="21" t="s">
        <v>115</v>
      </c>
      <c r="B94" s="71" t="s">
        <v>26</v>
      </c>
      <c r="C94" s="41" t="s">
        <v>27</v>
      </c>
      <c r="D94" s="41" t="s">
        <v>110</v>
      </c>
      <c r="E94" s="41" t="s">
        <v>159</v>
      </c>
      <c r="F94" s="41" t="s">
        <v>150</v>
      </c>
      <c r="G94" s="168">
        <v>0</v>
      </c>
      <c r="H94" s="182">
        <f t="shared" si="11"/>
        <v>0</v>
      </c>
      <c r="I94" s="168">
        <v>0</v>
      </c>
    </row>
    <row r="95" spans="1:9" s="186" customFormat="1" ht="23.25" hidden="1" customHeight="1">
      <c r="A95" s="21" t="s">
        <v>124</v>
      </c>
      <c r="B95" s="71" t="s">
        <v>26</v>
      </c>
      <c r="C95" s="41" t="s">
        <v>27</v>
      </c>
      <c r="D95" s="41" t="s">
        <v>110</v>
      </c>
      <c r="E95" s="41" t="s">
        <v>159</v>
      </c>
      <c r="F95" s="41" t="s">
        <v>42</v>
      </c>
      <c r="G95" s="168">
        <v>0</v>
      </c>
      <c r="H95" s="182">
        <f t="shared" si="11"/>
        <v>0</v>
      </c>
      <c r="I95" s="168">
        <v>0</v>
      </c>
    </row>
    <row r="96" spans="1:9" s="186" customFormat="1" ht="23.25" hidden="1" customHeight="1">
      <c r="A96" s="206" t="s">
        <v>182</v>
      </c>
      <c r="B96" s="71" t="s">
        <v>26</v>
      </c>
      <c r="C96" s="207" t="s">
        <v>27</v>
      </c>
      <c r="D96" s="207" t="s">
        <v>110</v>
      </c>
      <c r="E96" s="207" t="s">
        <v>113</v>
      </c>
      <c r="F96" s="207" t="s">
        <v>99</v>
      </c>
      <c r="G96" s="169">
        <f>G97</f>
        <v>0</v>
      </c>
      <c r="H96" s="183">
        <f t="shared" si="11"/>
        <v>0</v>
      </c>
      <c r="I96" s="169">
        <f>I97</f>
        <v>0</v>
      </c>
    </row>
    <row r="97" spans="1:9" s="186" customFormat="1" ht="23.25" hidden="1" customHeight="1">
      <c r="A97" s="208" t="s">
        <v>183</v>
      </c>
      <c r="B97" s="71" t="s">
        <v>26</v>
      </c>
      <c r="C97" s="209" t="s">
        <v>27</v>
      </c>
      <c r="D97" s="209" t="s">
        <v>110</v>
      </c>
      <c r="E97" s="209" t="s">
        <v>184</v>
      </c>
      <c r="F97" s="209" t="s">
        <v>99</v>
      </c>
      <c r="G97" s="168">
        <f>G98</f>
        <v>0</v>
      </c>
      <c r="H97" s="182">
        <f t="shared" si="11"/>
        <v>0</v>
      </c>
      <c r="I97" s="168">
        <f>I98</f>
        <v>0</v>
      </c>
    </row>
    <row r="98" spans="1:9" s="186" customFormat="1" ht="18.75" hidden="1">
      <c r="A98" s="210" t="s">
        <v>124</v>
      </c>
      <c r="B98" s="71" t="s">
        <v>26</v>
      </c>
      <c r="C98" s="211" t="s">
        <v>27</v>
      </c>
      <c r="D98" s="211" t="s">
        <v>110</v>
      </c>
      <c r="E98" s="211" t="s">
        <v>184</v>
      </c>
      <c r="F98" s="211" t="s">
        <v>42</v>
      </c>
      <c r="G98" s="168">
        <v>0</v>
      </c>
      <c r="H98" s="182">
        <f t="shared" si="11"/>
        <v>0</v>
      </c>
      <c r="I98" s="168">
        <v>0</v>
      </c>
    </row>
    <row r="99" spans="1:9" s="14" customFormat="1" ht="42.75" customHeight="1">
      <c r="A99" s="204" t="s">
        <v>204</v>
      </c>
      <c r="B99" s="71" t="s">
        <v>26</v>
      </c>
      <c r="C99" s="177" t="s">
        <v>27</v>
      </c>
      <c r="D99" s="177" t="s">
        <v>92</v>
      </c>
      <c r="E99" s="177" t="s">
        <v>112</v>
      </c>
      <c r="F99" s="177" t="s">
        <v>99</v>
      </c>
      <c r="G99" s="169">
        <f>G100</f>
        <v>0</v>
      </c>
      <c r="H99" s="183">
        <f t="shared" si="11"/>
        <v>40789.68</v>
      </c>
      <c r="I99" s="169">
        <f>I100</f>
        <v>40789.68</v>
      </c>
    </row>
    <row r="100" spans="1:9" s="14" customFormat="1" ht="88.5" customHeight="1">
      <c r="A100" s="204" t="s">
        <v>172</v>
      </c>
      <c r="B100" s="71" t="s">
        <v>26</v>
      </c>
      <c r="C100" s="177" t="s">
        <v>27</v>
      </c>
      <c r="D100" s="177" t="s">
        <v>92</v>
      </c>
      <c r="E100" s="189" t="s">
        <v>170</v>
      </c>
      <c r="F100" s="177" t="s">
        <v>99</v>
      </c>
      <c r="G100" s="169">
        <v>0</v>
      </c>
      <c r="H100" s="183">
        <f t="shared" si="11"/>
        <v>40789.68</v>
      </c>
      <c r="I100" s="169">
        <f>I101+I103</f>
        <v>40789.68</v>
      </c>
    </row>
    <row r="101" spans="1:9" s="14" customFormat="1" ht="113.25" customHeight="1">
      <c r="A101" s="203" t="s">
        <v>242</v>
      </c>
      <c r="B101" s="22" t="s">
        <v>26</v>
      </c>
      <c r="C101" s="41" t="s">
        <v>27</v>
      </c>
      <c r="D101" s="41" t="s">
        <v>92</v>
      </c>
      <c r="E101" s="188" t="s">
        <v>239</v>
      </c>
      <c r="F101" s="41" t="s">
        <v>99</v>
      </c>
      <c r="G101" s="169">
        <v>0</v>
      </c>
      <c r="H101" s="182">
        <f t="shared" si="11"/>
        <v>24416</v>
      </c>
      <c r="I101" s="168">
        <f>I102</f>
        <v>24416</v>
      </c>
    </row>
    <row r="102" spans="1:9" s="14" customFormat="1" ht="30" customHeight="1">
      <c r="A102" s="21" t="s">
        <v>124</v>
      </c>
      <c r="B102" s="22" t="s">
        <v>26</v>
      </c>
      <c r="C102" s="41" t="s">
        <v>27</v>
      </c>
      <c r="D102" s="41" t="s">
        <v>92</v>
      </c>
      <c r="E102" s="188" t="s">
        <v>239</v>
      </c>
      <c r="F102" s="41" t="s">
        <v>42</v>
      </c>
      <c r="G102" s="169">
        <v>0</v>
      </c>
      <c r="H102" s="182">
        <f t="shared" si="11"/>
        <v>24416</v>
      </c>
      <c r="I102" s="168">
        <v>24416</v>
      </c>
    </row>
    <row r="103" spans="1:9" s="14" customFormat="1" ht="99" customHeight="1">
      <c r="A103" s="203" t="s">
        <v>241</v>
      </c>
      <c r="B103" s="22" t="s">
        <v>26</v>
      </c>
      <c r="C103" s="41" t="s">
        <v>27</v>
      </c>
      <c r="D103" s="41" t="s">
        <v>92</v>
      </c>
      <c r="E103" s="188" t="s">
        <v>240</v>
      </c>
      <c r="F103" s="41" t="s">
        <v>99</v>
      </c>
      <c r="G103" s="169">
        <v>0</v>
      </c>
      <c r="H103" s="182">
        <f t="shared" si="11"/>
        <v>16373.68</v>
      </c>
      <c r="I103" s="168">
        <f>I104</f>
        <v>16373.68</v>
      </c>
    </row>
    <row r="104" spans="1:9" s="14" customFormat="1" ht="23.25" customHeight="1">
      <c r="A104" s="21" t="s">
        <v>124</v>
      </c>
      <c r="B104" s="22" t="s">
        <v>26</v>
      </c>
      <c r="C104" s="41" t="s">
        <v>27</v>
      </c>
      <c r="D104" s="41" t="s">
        <v>92</v>
      </c>
      <c r="E104" s="188" t="s">
        <v>240</v>
      </c>
      <c r="F104" s="41" t="s">
        <v>42</v>
      </c>
      <c r="G104" s="169">
        <v>0</v>
      </c>
      <c r="H104" s="182">
        <f t="shared" si="11"/>
        <v>16373.68</v>
      </c>
      <c r="I104" s="168">
        <v>16373.68</v>
      </c>
    </row>
    <row r="105" spans="1:9" s="186" customFormat="1" ht="29.25" customHeight="1">
      <c r="A105" s="196" t="s">
        <v>101</v>
      </c>
      <c r="B105" s="71" t="s">
        <v>26</v>
      </c>
      <c r="C105" s="177" t="s">
        <v>35</v>
      </c>
      <c r="D105" s="177" t="s">
        <v>100</v>
      </c>
      <c r="E105" s="177" t="s">
        <v>98</v>
      </c>
      <c r="F105" s="177" t="s">
        <v>99</v>
      </c>
      <c r="G105" s="169">
        <f>G106+G116</f>
        <v>391900</v>
      </c>
      <c r="H105" s="183">
        <f t="shared" ref="H105:H110" si="12">I105-G105</f>
        <v>2060</v>
      </c>
      <c r="I105" s="169">
        <f>I106+I116</f>
        <v>393960</v>
      </c>
    </row>
    <row r="106" spans="1:9" s="186" customFormat="1" ht="30" customHeight="1">
      <c r="A106" s="187" t="s">
        <v>128</v>
      </c>
      <c r="B106" s="71" t="s">
        <v>26</v>
      </c>
      <c r="C106" s="177" t="s">
        <v>35</v>
      </c>
      <c r="D106" s="177" t="s">
        <v>48</v>
      </c>
      <c r="E106" s="71" t="s">
        <v>98</v>
      </c>
      <c r="F106" s="71" t="s">
        <v>99</v>
      </c>
      <c r="G106" s="169">
        <f>G107+G113</f>
        <v>341900</v>
      </c>
      <c r="H106" s="183">
        <f t="shared" si="12"/>
        <v>2060</v>
      </c>
      <c r="I106" s="169">
        <f>I107</f>
        <v>343960</v>
      </c>
    </row>
    <row r="107" spans="1:9" s="186" customFormat="1" ht="94.5" customHeight="1">
      <c r="A107" s="197" t="s">
        <v>165</v>
      </c>
      <c r="B107" s="71" t="s">
        <v>26</v>
      </c>
      <c r="C107" s="177" t="s">
        <v>35</v>
      </c>
      <c r="D107" s="177" t="s">
        <v>48</v>
      </c>
      <c r="E107" s="177" t="s">
        <v>117</v>
      </c>
      <c r="F107" s="177" t="s">
        <v>99</v>
      </c>
      <c r="G107" s="169">
        <f>G108</f>
        <v>341900</v>
      </c>
      <c r="H107" s="183">
        <f t="shared" si="12"/>
        <v>2060</v>
      </c>
      <c r="I107" s="169">
        <f>I108</f>
        <v>343960</v>
      </c>
    </row>
    <row r="108" spans="1:9" s="186" customFormat="1" ht="139.5" customHeight="1">
      <c r="A108" s="197" t="s">
        <v>166</v>
      </c>
      <c r="B108" s="71" t="s">
        <v>26</v>
      </c>
      <c r="C108" s="177" t="s">
        <v>35</v>
      </c>
      <c r="D108" s="177" t="s">
        <v>48</v>
      </c>
      <c r="E108" s="177" t="s">
        <v>118</v>
      </c>
      <c r="F108" s="177" t="s">
        <v>99</v>
      </c>
      <c r="G108" s="169">
        <f>G109</f>
        <v>341900</v>
      </c>
      <c r="H108" s="183">
        <f t="shared" si="12"/>
        <v>2060</v>
      </c>
      <c r="I108" s="169">
        <f>I111</f>
        <v>343960</v>
      </c>
    </row>
    <row r="109" spans="1:9" s="186" customFormat="1" ht="204" customHeight="1">
      <c r="A109" s="198" t="s">
        <v>167</v>
      </c>
      <c r="B109" s="22" t="s">
        <v>26</v>
      </c>
      <c r="C109" s="41" t="s">
        <v>35</v>
      </c>
      <c r="D109" s="41" t="s">
        <v>48</v>
      </c>
      <c r="E109" s="41" t="s">
        <v>123</v>
      </c>
      <c r="F109" s="41" t="s">
        <v>99</v>
      </c>
      <c r="G109" s="168">
        <f>G110</f>
        <v>341900</v>
      </c>
      <c r="H109" s="182">
        <f t="shared" si="12"/>
        <v>-341900</v>
      </c>
      <c r="I109" s="168">
        <f>I110</f>
        <v>0</v>
      </c>
    </row>
    <row r="110" spans="1:9" s="186" customFormat="1" ht="18.75">
      <c r="A110" s="195" t="s">
        <v>124</v>
      </c>
      <c r="B110" s="22" t="s">
        <v>26</v>
      </c>
      <c r="C110" s="41" t="s">
        <v>35</v>
      </c>
      <c r="D110" s="41" t="s">
        <v>48</v>
      </c>
      <c r="E110" s="41" t="s">
        <v>123</v>
      </c>
      <c r="F110" s="41" t="s">
        <v>42</v>
      </c>
      <c r="G110" s="168">
        <v>341900</v>
      </c>
      <c r="H110" s="182">
        <f t="shared" si="12"/>
        <v>-341900</v>
      </c>
      <c r="I110" s="168">
        <v>0</v>
      </c>
    </row>
    <row r="111" spans="1:9" s="186" customFormat="1" ht="204" customHeight="1">
      <c r="A111" s="198" t="s">
        <v>167</v>
      </c>
      <c r="B111" s="22" t="s">
        <v>26</v>
      </c>
      <c r="C111" s="41" t="s">
        <v>35</v>
      </c>
      <c r="D111" s="41" t="s">
        <v>48</v>
      </c>
      <c r="E111" s="41" t="s">
        <v>248</v>
      </c>
      <c r="F111" s="41" t="s">
        <v>99</v>
      </c>
      <c r="G111" s="168">
        <f>G112</f>
        <v>0</v>
      </c>
      <c r="H111" s="182">
        <f t="shared" ref="H111" si="13">I111-G111</f>
        <v>343960</v>
      </c>
      <c r="I111" s="168">
        <f>I112</f>
        <v>343960</v>
      </c>
    </row>
    <row r="112" spans="1:9" s="186" customFormat="1" ht="18.75">
      <c r="A112" s="195" t="s">
        <v>124</v>
      </c>
      <c r="B112" s="22" t="s">
        <v>26</v>
      </c>
      <c r="C112" s="41" t="s">
        <v>35</v>
      </c>
      <c r="D112" s="41" t="s">
        <v>48</v>
      </c>
      <c r="E112" s="41" t="s">
        <v>248</v>
      </c>
      <c r="F112" s="41" t="s">
        <v>42</v>
      </c>
      <c r="G112" s="168">
        <v>0</v>
      </c>
      <c r="H112" s="182">
        <f t="shared" ref="H112:H115" si="14">I112-G112</f>
        <v>343960</v>
      </c>
      <c r="I112" s="168">
        <v>343960</v>
      </c>
    </row>
    <row r="113" spans="1:11" s="14" customFormat="1" ht="90" hidden="1" customHeight="1">
      <c r="A113" s="197" t="s">
        <v>211</v>
      </c>
      <c r="B113" s="71" t="s">
        <v>26</v>
      </c>
      <c r="C113" s="177" t="s">
        <v>35</v>
      </c>
      <c r="D113" s="177" t="s">
        <v>48</v>
      </c>
      <c r="E113" s="177" t="s">
        <v>153</v>
      </c>
      <c r="F113" s="177" t="s">
        <v>99</v>
      </c>
      <c r="G113" s="169">
        <f>G114</f>
        <v>0</v>
      </c>
      <c r="H113" s="183">
        <f t="shared" si="14"/>
        <v>0</v>
      </c>
      <c r="I113" s="169"/>
    </row>
    <row r="114" spans="1:11" s="186" customFormat="1" ht="80.25" hidden="1" customHeight="1">
      <c r="A114" s="198" t="s">
        <v>205</v>
      </c>
      <c r="B114" s="71" t="s">
        <v>26</v>
      </c>
      <c r="C114" s="41" t="s">
        <v>35</v>
      </c>
      <c r="D114" s="41" t="s">
        <v>48</v>
      </c>
      <c r="E114" s="41" t="s">
        <v>206</v>
      </c>
      <c r="F114" s="41" t="s">
        <v>99</v>
      </c>
      <c r="G114" s="168">
        <f>G115</f>
        <v>0</v>
      </c>
      <c r="H114" s="182">
        <f t="shared" si="14"/>
        <v>0</v>
      </c>
      <c r="I114" s="168"/>
    </row>
    <row r="115" spans="1:11" s="186" customFormat="1" ht="33" hidden="1" customHeight="1">
      <c r="A115" s="195" t="s">
        <v>124</v>
      </c>
      <c r="B115" s="71" t="s">
        <v>26</v>
      </c>
      <c r="C115" s="41" t="s">
        <v>35</v>
      </c>
      <c r="D115" s="41" t="s">
        <v>48</v>
      </c>
      <c r="E115" s="41" t="s">
        <v>206</v>
      </c>
      <c r="F115" s="41" t="s">
        <v>42</v>
      </c>
      <c r="G115" s="168">
        <v>0</v>
      </c>
      <c r="H115" s="182">
        <f t="shared" si="14"/>
        <v>0</v>
      </c>
      <c r="I115" s="168"/>
    </row>
    <row r="116" spans="1:11" s="186" customFormat="1" ht="33" customHeight="1">
      <c r="A116" s="197" t="s">
        <v>109</v>
      </c>
      <c r="B116" s="71" t="s">
        <v>26</v>
      </c>
      <c r="C116" s="177" t="s">
        <v>35</v>
      </c>
      <c r="D116" s="177" t="s">
        <v>104</v>
      </c>
      <c r="E116" s="177" t="s">
        <v>98</v>
      </c>
      <c r="F116" s="177" t="s">
        <v>99</v>
      </c>
      <c r="G116" s="169">
        <f>G117+G120</f>
        <v>50000</v>
      </c>
      <c r="H116" s="183">
        <f t="shared" ref="H116:H124" si="15">I116-G116</f>
        <v>0</v>
      </c>
      <c r="I116" s="169">
        <f>I117</f>
        <v>50000</v>
      </c>
    </row>
    <row r="117" spans="1:11" s="186" customFormat="1" ht="99" customHeight="1">
      <c r="A117" s="197" t="s">
        <v>165</v>
      </c>
      <c r="B117" s="71" t="s">
        <v>26</v>
      </c>
      <c r="C117" s="177" t="s">
        <v>35</v>
      </c>
      <c r="D117" s="177" t="s">
        <v>104</v>
      </c>
      <c r="E117" s="177" t="s">
        <v>117</v>
      </c>
      <c r="F117" s="177" t="s">
        <v>99</v>
      </c>
      <c r="G117" s="169">
        <f>G118</f>
        <v>50000</v>
      </c>
      <c r="H117" s="183">
        <f>H118</f>
        <v>0</v>
      </c>
      <c r="I117" s="169">
        <f>I118</f>
        <v>50000</v>
      </c>
    </row>
    <row r="118" spans="1:11" ht="134.25" customHeight="1">
      <c r="A118" s="198" t="s">
        <v>168</v>
      </c>
      <c r="B118" s="22" t="s">
        <v>26</v>
      </c>
      <c r="C118" s="41" t="s">
        <v>35</v>
      </c>
      <c r="D118" s="41" t="s">
        <v>104</v>
      </c>
      <c r="E118" s="41" t="s">
        <v>169</v>
      </c>
      <c r="F118" s="41" t="s">
        <v>99</v>
      </c>
      <c r="G118" s="168">
        <f>G119</f>
        <v>50000</v>
      </c>
      <c r="H118" s="182">
        <f t="shared" si="15"/>
        <v>0</v>
      </c>
      <c r="I118" s="168">
        <f>I119</f>
        <v>50000</v>
      </c>
    </row>
    <row r="119" spans="1:11" ht="18.75">
      <c r="A119" s="195" t="s">
        <v>124</v>
      </c>
      <c r="B119" s="22" t="s">
        <v>26</v>
      </c>
      <c r="C119" s="41" t="s">
        <v>35</v>
      </c>
      <c r="D119" s="41" t="s">
        <v>104</v>
      </c>
      <c r="E119" s="41" t="s">
        <v>169</v>
      </c>
      <c r="F119" s="41" t="s">
        <v>42</v>
      </c>
      <c r="G119" s="168">
        <v>50000</v>
      </c>
      <c r="H119" s="182">
        <f t="shared" si="15"/>
        <v>0</v>
      </c>
      <c r="I119" s="168">
        <v>50000</v>
      </c>
    </row>
    <row r="120" spans="1:11" s="7" customFormat="1" ht="59.25" hidden="1" customHeight="1">
      <c r="A120" s="197" t="s">
        <v>207</v>
      </c>
      <c r="B120" s="71" t="s">
        <v>26</v>
      </c>
      <c r="C120" s="177" t="s">
        <v>35</v>
      </c>
      <c r="D120" s="177" t="s">
        <v>104</v>
      </c>
      <c r="E120" s="177" t="s">
        <v>208</v>
      </c>
      <c r="F120" s="177" t="s">
        <v>99</v>
      </c>
      <c r="G120" s="169">
        <f>G121</f>
        <v>0</v>
      </c>
      <c r="H120" s="183">
        <f t="shared" si="15"/>
        <v>0</v>
      </c>
      <c r="I120" s="169">
        <v>0</v>
      </c>
    </row>
    <row r="121" spans="1:11" ht="37.5" hidden="1">
      <c r="A121" s="217" t="s">
        <v>209</v>
      </c>
      <c r="B121" s="71" t="s">
        <v>26</v>
      </c>
      <c r="C121" s="41" t="s">
        <v>35</v>
      </c>
      <c r="D121" s="41" t="s">
        <v>104</v>
      </c>
      <c r="E121" s="41" t="s">
        <v>210</v>
      </c>
      <c r="F121" s="41" t="s">
        <v>99</v>
      </c>
      <c r="G121" s="168">
        <f>G122</f>
        <v>0</v>
      </c>
      <c r="H121" s="182">
        <f t="shared" si="15"/>
        <v>0</v>
      </c>
      <c r="I121" s="168">
        <v>0</v>
      </c>
    </row>
    <row r="122" spans="1:11" ht="18.75" hidden="1">
      <c r="A122" s="195" t="s">
        <v>124</v>
      </c>
      <c r="B122" s="71" t="s">
        <v>26</v>
      </c>
      <c r="C122" s="41" t="s">
        <v>35</v>
      </c>
      <c r="D122" s="41" t="s">
        <v>104</v>
      </c>
      <c r="E122" s="41" t="s">
        <v>210</v>
      </c>
      <c r="F122" s="41" t="s">
        <v>42</v>
      </c>
      <c r="G122" s="168">
        <v>0</v>
      </c>
      <c r="H122" s="182">
        <f t="shared" si="15"/>
        <v>0</v>
      </c>
      <c r="I122" s="168">
        <v>0</v>
      </c>
    </row>
    <row r="123" spans="1:11" ht="37.5">
      <c r="A123" s="174" t="s">
        <v>139</v>
      </c>
      <c r="B123" s="71" t="s">
        <v>26</v>
      </c>
      <c r="C123" s="177" t="str">
        <f>'[1]9 стр 2017'!C43</f>
        <v>05</v>
      </c>
      <c r="D123" s="177" t="s">
        <v>100</v>
      </c>
      <c r="E123" s="177" t="s">
        <v>98</v>
      </c>
      <c r="F123" s="177" t="s">
        <v>99</v>
      </c>
      <c r="G123" s="179">
        <f t="shared" ref="G123:I125" si="16">G124</f>
        <v>2631826.1799999997</v>
      </c>
      <c r="H123" s="183">
        <f t="shared" si="15"/>
        <v>5229638.6800000006</v>
      </c>
      <c r="I123" s="179">
        <f t="shared" si="16"/>
        <v>7861464.8600000003</v>
      </c>
      <c r="K123" s="172"/>
    </row>
    <row r="124" spans="1:11" ht="37.5">
      <c r="A124" s="174" t="s">
        <v>140</v>
      </c>
      <c r="B124" s="71" t="s">
        <v>26</v>
      </c>
      <c r="C124" s="177" t="str">
        <f>'[1]9 стр 2017'!C44</f>
        <v>05</v>
      </c>
      <c r="D124" s="177" t="str">
        <f>'[1]9 стр 2017'!D44</f>
        <v>03</v>
      </c>
      <c r="E124" s="177" t="s">
        <v>98</v>
      </c>
      <c r="F124" s="177" t="s">
        <v>99</v>
      </c>
      <c r="G124" s="184">
        <f>G125+G147</f>
        <v>2631826.1799999997</v>
      </c>
      <c r="H124" s="183">
        <f t="shared" si="15"/>
        <v>5229638.6800000006</v>
      </c>
      <c r="I124" s="184">
        <f t="shared" si="16"/>
        <v>7861464.8600000003</v>
      </c>
    </row>
    <row r="125" spans="1:11" ht="93.75" customHeight="1">
      <c r="A125" s="197" t="s">
        <v>165</v>
      </c>
      <c r="B125" s="71" t="s">
        <v>26</v>
      </c>
      <c r="C125" s="177" t="s">
        <v>51</v>
      </c>
      <c r="D125" s="177" t="s">
        <v>27</v>
      </c>
      <c r="E125" s="177" t="s">
        <v>117</v>
      </c>
      <c r="F125" s="177" t="s">
        <v>99</v>
      </c>
      <c r="G125" s="183">
        <f t="shared" si="16"/>
        <v>2631826.1799999997</v>
      </c>
      <c r="H125" s="183">
        <f t="shared" si="16"/>
        <v>5229638.6800000006</v>
      </c>
      <c r="I125" s="169">
        <f t="shared" si="16"/>
        <v>7861464.8600000003</v>
      </c>
    </row>
    <row r="126" spans="1:11" ht="133.5" customHeight="1">
      <c r="A126" s="197" t="s">
        <v>166</v>
      </c>
      <c r="B126" s="71" t="s">
        <v>26</v>
      </c>
      <c r="C126" s="177" t="s">
        <v>51</v>
      </c>
      <c r="D126" s="177" t="s">
        <v>27</v>
      </c>
      <c r="E126" s="177" t="s">
        <v>118</v>
      </c>
      <c r="F126" s="177" t="s">
        <v>99</v>
      </c>
      <c r="G126" s="169">
        <f>G129+G145+G135+G137+G139</f>
        <v>2631826.1799999997</v>
      </c>
      <c r="H126" s="169">
        <f>I126-G126</f>
        <v>5229638.6800000006</v>
      </c>
      <c r="I126" s="169">
        <f>I129+I145+I135+I137+I139+I127</f>
        <v>7861464.8600000003</v>
      </c>
      <c r="K126" s="172"/>
    </row>
    <row r="127" spans="1:11" ht="133.5" hidden="1" customHeight="1">
      <c r="A127" s="197"/>
      <c r="B127" s="71" t="s">
        <v>26</v>
      </c>
      <c r="C127" s="41" t="s">
        <v>51</v>
      </c>
      <c r="D127" s="41" t="s">
        <v>27</v>
      </c>
      <c r="E127" s="41" t="s">
        <v>203</v>
      </c>
      <c r="F127" s="41" t="s">
        <v>99</v>
      </c>
      <c r="G127" s="169">
        <v>0</v>
      </c>
      <c r="H127" s="168">
        <f t="shared" ref="H127:H144" si="17">I127-G127</f>
        <v>0</v>
      </c>
      <c r="I127" s="168">
        <f>I128</f>
        <v>0</v>
      </c>
      <c r="K127" s="172"/>
    </row>
    <row r="128" spans="1:11" ht="25.5" hidden="1" customHeight="1">
      <c r="A128" s="195" t="s">
        <v>124</v>
      </c>
      <c r="B128" s="71" t="s">
        <v>26</v>
      </c>
      <c r="C128" s="41" t="s">
        <v>51</v>
      </c>
      <c r="D128" s="41" t="s">
        <v>27</v>
      </c>
      <c r="E128" s="41" t="s">
        <v>203</v>
      </c>
      <c r="F128" s="41" t="s">
        <v>42</v>
      </c>
      <c r="G128" s="168">
        <v>0</v>
      </c>
      <c r="H128" s="168">
        <f t="shared" si="17"/>
        <v>0</v>
      </c>
      <c r="I128" s="168">
        <v>0</v>
      </c>
      <c r="K128" s="172"/>
    </row>
    <row r="129" spans="1:11" ht="150">
      <c r="A129" s="198" t="s">
        <v>162</v>
      </c>
      <c r="B129" s="22" t="s">
        <v>26</v>
      </c>
      <c r="C129" s="41" t="s">
        <v>51</v>
      </c>
      <c r="D129" s="41" t="s">
        <v>27</v>
      </c>
      <c r="E129" s="41" t="s">
        <v>119</v>
      </c>
      <c r="F129" s="41" t="s">
        <v>99</v>
      </c>
      <c r="G129" s="168">
        <f>G130+G133</f>
        <v>2500259.1799999997</v>
      </c>
      <c r="H129" s="168">
        <f t="shared" si="17"/>
        <v>5361205.6800000006</v>
      </c>
      <c r="I129" s="168">
        <f>I130+I133</f>
        <v>7861464.8600000003</v>
      </c>
      <c r="K129" s="172"/>
    </row>
    <row r="130" spans="1:11" ht="168.75">
      <c r="A130" s="198" t="s">
        <v>163</v>
      </c>
      <c r="B130" s="22" t="s">
        <v>26</v>
      </c>
      <c r="C130" s="41" t="s">
        <v>51</v>
      </c>
      <c r="D130" s="41" t="s">
        <v>27</v>
      </c>
      <c r="E130" s="41" t="s">
        <v>120</v>
      </c>
      <c r="F130" s="41" t="s">
        <v>99</v>
      </c>
      <c r="G130" s="168">
        <f>G131+G132</f>
        <v>450000</v>
      </c>
      <c r="H130" s="168">
        <f>H131+H132</f>
        <v>-120000</v>
      </c>
      <c r="I130" s="168">
        <f>I131+I132</f>
        <v>330000</v>
      </c>
    </row>
    <row r="131" spans="1:11" ht="18.75">
      <c r="A131" s="195" t="s">
        <v>124</v>
      </c>
      <c r="B131" s="22" t="s">
        <v>26</v>
      </c>
      <c r="C131" s="41" t="s">
        <v>51</v>
      </c>
      <c r="D131" s="41" t="s">
        <v>27</v>
      </c>
      <c r="E131" s="41" t="s">
        <v>120</v>
      </c>
      <c r="F131" s="41" t="s">
        <v>42</v>
      </c>
      <c r="G131" s="168">
        <v>300000</v>
      </c>
      <c r="H131" s="168">
        <f t="shared" ref="H131" si="18">I131-G131</f>
        <v>-100000</v>
      </c>
      <c r="I131" s="168">
        <v>200000</v>
      </c>
      <c r="K131" s="172"/>
    </row>
    <row r="132" spans="1:11" ht="18.75" customHeight="1">
      <c r="A132" s="21" t="s">
        <v>133</v>
      </c>
      <c r="B132" s="22" t="s">
        <v>26</v>
      </c>
      <c r="C132" s="41" t="s">
        <v>51</v>
      </c>
      <c r="D132" s="41" t="s">
        <v>27</v>
      </c>
      <c r="E132" s="41" t="s">
        <v>120</v>
      </c>
      <c r="F132" s="41" t="s">
        <v>131</v>
      </c>
      <c r="G132" s="168">
        <v>150000</v>
      </c>
      <c r="H132" s="168">
        <f t="shared" si="17"/>
        <v>-20000</v>
      </c>
      <c r="I132" s="168">
        <v>130000</v>
      </c>
      <c r="K132" s="172"/>
    </row>
    <row r="133" spans="1:11" ht="155.25" customHeight="1">
      <c r="A133" s="198" t="s">
        <v>164</v>
      </c>
      <c r="B133" s="22" t="s">
        <v>26</v>
      </c>
      <c r="C133" s="41" t="s">
        <v>51</v>
      </c>
      <c r="D133" s="41" t="s">
        <v>27</v>
      </c>
      <c r="E133" s="41" t="s">
        <v>121</v>
      </c>
      <c r="F133" s="41" t="s">
        <v>99</v>
      </c>
      <c r="G133" s="168">
        <f>G134</f>
        <v>2050259.18</v>
      </c>
      <c r="H133" s="168">
        <f t="shared" si="17"/>
        <v>5481205.6800000006</v>
      </c>
      <c r="I133" s="168">
        <f>I134</f>
        <v>7531464.8600000003</v>
      </c>
    </row>
    <row r="134" spans="1:11" ht="18.75">
      <c r="A134" s="195" t="s">
        <v>124</v>
      </c>
      <c r="B134" s="22" t="s">
        <v>26</v>
      </c>
      <c r="C134" s="41" t="s">
        <v>51</v>
      </c>
      <c r="D134" s="41" t="s">
        <v>27</v>
      </c>
      <c r="E134" s="41" t="s">
        <v>121</v>
      </c>
      <c r="F134" s="41" t="s">
        <v>42</v>
      </c>
      <c r="G134" s="168">
        <v>2050259.18</v>
      </c>
      <c r="H134" s="168">
        <f>I134-G134</f>
        <v>5481205.6800000006</v>
      </c>
      <c r="I134" s="168">
        <v>7531464.8600000003</v>
      </c>
      <c r="K134" s="172"/>
    </row>
    <row r="135" spans="1:11" ht="229.5" hidden="1" customHeight="1">
      <c r="A135" s="198" t="s">
        <v>161</v>
      </c>
      <c r="B135" s="22" t="s">
        <v>26</v>
      </c>
      <c r="C135" s="41" t="s">
        <v>51</v>
      </c>
      <c r="D135" s="41" t="s">
        <v>27</v>
      </c>
      <c r="E135" s="41" t="s">
        <v>132</v>
      </c>
      <c r="F135" s="41" t="s">
        <v>99</v>
      </c>
      <c r="G135" s="168">
        <f>G136</f>
        <v>0</v>
      </c>
      <c r="H135" s="168">
        <f t="shared" si="17"/>
        <v>0</v>
      </c>
      <c r="I135" s="168">
        <f>I136</f>
        <v>0</v>
      </c>
    </row>
    <row r="136" spans="1:11" ht="18.75" hidden="1">
      <c r="A136" s="195" t="s">
        <v>124</v>
      </c>
      <c r="B136" s="22" t="s">
        <v>26</v>
      </c>
      <c r="C136" s="41" t="s">
        <v>51</v>
      </c>
      <c r="D136" s="41" t="s">
        <v>27</v>
      </c>
      <c r="E136" s="41" t="s">
        <v>132</v>
      </c>
      <c r="F136" s="41" t="s">
        <v>42</v>
      </c>
      <c r="G136" s="168">
        <v>0</v>
      </c>
      <c r="H136" s="168">
        <f t="shared" si="17"/>
        <v>0</v>
      </c>
      <c r="I136" s="168">
        <v>0</v>
      </c>
      <c r="K136" s="172"/>
    </row>
    <row r="137" spans="1:11" ht="149.25" hidden="1" customHeight="1">
      <c r="A137" s="198" t="s">
        <v>190</v>
      </c>
      <c r="B137" s="22" t="s">
        <v>26</v>
      </c>
      <c r="C137" s="41" t="s">
        <v>51</v>
      </c>
      <c r="D137" s="41" t="s">
        <v>27</v>
      </c>
      <c r="E137" s="41" t="s">
        <v>179</v>
      </c>
      <c r="F137" s="41" t="s">
        <v>99</v>
      </c>
      <c r="G137" s="168">
        <f>G138</f>
        <v>0</v>
      </c>
      <c r="H137" s="168">
        <f t="shared" si="17"/>
        <v>0</v>
      </c>
      <c r="I137" s="168">
        <f>I138</f>
        <v>0</v>
      </c>
      <c r="K137" s="172"/>
    </row>
    <row r="138" spans="1:11" ht="18.75" hidden="1">
      <c r="A138" s="195" t="s">
        <v>124</v>
      </c>
      <c r="B138" s="22" t="s">
        <v>26</v>
      </c>
      <c r="C138" s="41" t="s">
        <v>51</v>
      </c>
      <c r="D138" s="41" t="s">
        <v>27</v>
      </c>
      <c r="E138" s="41" t="s">
        <v>179</v>
      </c>
      <c r="F138" s="41" t="s">
        <v>42</v>
      </c>
      <c r="G138" s="168">
        <v>0</v>
      </c>
      <c r="H138" s="168">
        <f t="shared" si="17"/>
        <v>0</v>
      </c>
      <c r="I138" s="168">
        <v>0</v>
      </c>
      <c r="K138" s="172"/>
    </row>
    <row r="139" spans="1:11" ht="225" hidden="1">
      <c r="A139" s="198" t="s">
        <v>181</v>
      </c>
      <c r="B139" s="22" t="s">
        <v>26</v>
      </c>
      <c r="C139" s="41" t="s">
        <v>51</v>
      </c>
      <c r="D139" s="41" t="s">
        <v>27</v>
      </c>
      <c r="E139" s="41" t="s">
        <v>180</v>
      </c>
      <c r="F139" s="41" t="s">
        <v>99</v>
      </c>
      <c r="G139" s="168">
        <f>G140</f>
        <v>0</v>
      </c>
      <c r="H139" s="168">
        <f t="shared" si="17"/>
        <v>0</v>
      </c>
      <c r="I139" s="168">
        <f>I140</f>
        <v>0</v>
      </c>
      <c r="K139" s="172"/>
    </row>
    <row r="140" spans="1:11" ht="18.75" hidden="1">
      <c r="A140" s="195" t="s">
        <v>124</v>
      </c>
      <c r="B140" s="22" t="s">
        <v>26</v>
      </c>
      <c r="C140" s="41" t="s">
        <v>51</v>
      </c>
      <c r="D140" s="41" t="s">
        <v>27</v>
      </c>
      <c r="E140" s="41" t="s">
        <v>180</v>
      </c>
      <c r="F140" s="41" t="s">
        <v>42</v>
      </c>
      <c r="G140" s="168">
        <v>0</v>
      </c>
      <c r="H140" s="168">
        <f t="shared" si="17"/>
        <v>0</v>
      </c>
      <c r="I140" s="168">
        <v>0</v>
      </c>
      <c r="K140" s="172"/>
    </row>
    <row r="141" spans="1:11" ht="168.75">
      <c r="A141" s="198" t="s">
        <v>160</v>
      </c>
      <c r="B141" s="22" t="s">
        <v>26</v>
      </c>
      <c r="C141" s="41" t="s">
        <v>51</v>
      </c>
      <c r="D141" s="41" t="s">
        <v>27</v>
      </c>
      <c r="E141" s="41" t="s">
        <v>245</v>
      </c>
      <c r="F141" s="41" t="s">
        <v>99</v>
      </c>
      <c r="G141" s="168">
        <f>G142</f>
        <v>0</v>
      </c>
      <c r="H141" s="168">
        <f t="shared" si="17"/>
        <v>0</v>
      </c>
      <c r="I141" s="168">
        <f>I142</f>
        <v>0</v>
      </c>
    </row>
    <row r="142" spans="1:11" ht="18.75">
      <c r="A142" s="195" t="s">
        <v>124</v>
      </c>
      <c r="B142" s="22" t="s">
        <v>26</v>
      </c>
      <c r="C142" s="41" t="s">
        <v>51</v>
      </c>
      <c r="D142" s="41" t="s">
        <v>27</v>
      </c>
      <c r="E142" s="41" t="s">
        <v>245</v>
      </c>
      <c r="F142" s="41" t="s">
        <v>42</v>
      </c>
      <c r="G142" s="168">
        <v>0</v>
      </c>
      <c r="H142" s="168">
        <f t="shared" si="17"/>
        <v>0</v>
      </c>
      <c r="I142" s="168">
        <v>0</v>
      </c>
      <c r="K142" s="172"/>
    </row>
    <row r="143" spans="1:11" ht="168.75">
      <c r="A143" s="198" t="s">
        <v>160</v>
      </c>
      <c r="B143" s="22" t="s">
        <v>26</v>
      </c>
      <c r="C143" s="41" t="s">
        <v>51</v>
      </c>
      <c r="D143" s="41" t="s">
        <v>27</v>
      </c>
      <c r="E143" s="41" t="s">
        <v>122</v>
      </c>
      <c r="F143" s="41" t="s">
        <v>99</v>
      </c>
      <c r="G143" s="168">
        <f>G144</f>
        <v>0</v>
      </c>
      <c r="H143" s="168">
        <f t="shared" si="17"/>
        <v>596111</v>
      </c>
      <c r="I143" s="168">
        <f>I144</f>
        <v>596111</v>
      </c>
    </row>
    <row r="144" spans="1:11" ht="18.75">
      <c r="A144" s="195" t="s">
        <v>124</v>
      </c>
      <c r="B144" s="22" t="s">
        <v>26</v>
      </c>
      <c r="C144" s="41" t="s">
        <v>51</v>
      </c>
      <c r="D144" s="41" t="s">
        <v>27</v>
      </c>
      <c r="E144" s="41" t="s">
        <v>245</v>
      </c>
      <c r="F144" s="41" t="s">
        <v>42</v>
      </c>
      <c r="G144" s="168">
        <v>0</v>
      </c>
      <c r="H144" s="168">
        <f t="shared" si="17"/>
        <v>596111</v>
      </c>
      <c r="I144" s="168">
        <v>596111</v>
      </c>
      <c r="K144" s="172"/>
    </row>
    <row r="145" spans="1:11" ht="168.75">
      <c r="A145" s="198" t="s">
        <v>160</v>
      </c>
      <c r="B145" s="22" t="s">
        <v>26</v>
      </c>
      <c r="C145" s="41" t="s">
        <v>51</v>
      </c>
      <c r="D145" s="41" t="s">
        <v>27</v>
      </c>
      <c r="E145" s="41" t="s">
        <v>122</v>
      </c>
      <c r="F145" s="41" t="s">
        <v>99</v>
      </c>
      <c r="G145" s="168">
        <f>G146</f>
        <v>131567</v>
      </c>
      <c r="H145" s="168">
        <f t="shared" ref="H145:H165" si="19">I145-G145</f>
        <v>-131567</v>
      </c>
      <c r="I145" s="168">
        <f>I146</f>
        <v>0</v>
      </c>
    </row>
    <row r="146" spans="1:11" ht="18.75">
      <c r="A146" s="195" t="s">
        <v>124</v>
      </c>
      <c r="B146" s="22" t="s">
        <v>26</v>
      </c>
      <c r="C146" s="41" t="s">
        <v>51</v>
      </c>
      <c r="D146" s="41" t="s">
        <v>27</v>
      </c>
      <c r="E146" s="41" t="s">
        <v>122</v>
      </c>
      <c r="F146" s="41" t="s">
        <v>42</v>
      </c>
      <c r="G146" s="168">
        <v>131567</v>
      </c>
      <c r="H146" s="168">
        <f t="shared" si="19"/>
        <v>-131567</v>
      </c>
      <c r="I146" s="168">
        <v>0</v>
      </c>
      <c r="K146" s="172"/>
    </row>
    <row r="147" spans="1:11" ht="75" hidden="1">
      <c r="A147" s="204" t="s">
        <v>151</v>
      </c>
      <c r="B147" s="71" t="s">
        <v>26</v>
      </c>
      <c r="C147" s="177" t="s">
        <v>51</v>
      </c>
      <c r="D147" s="177" t="s">
        <v>27</v>
      </c>
      <c r="E147" s="177" t="s">
        <v>202</v>
      </c>
      <c r="F147" s="177" t="s">
        <v>99</v>
      </c>
      <c r="G147" s="169">
        <f>G148</f>
        <v>0</v>
      </c>
      <c r="H147" s="169">
        <f>I147-G147</f>
        <v>0</v>
      </c>
      <c r="I147" s="169">
        <v>0</v>
      </c>
      <c r="K147" s="172"/>
    </row>
    <row r="148" spans="1:11" ht="56.25" hidden="1">
      <c r="A148" s="198" t="s">
        <v>193</v>
      </c>
      <c r="B148" s="71" t="s">
        <v>26</v>
      </c>
      <c r="C148" s="41" t="s">
        <v>51</v>
      </c>
      <c r="D148" s="41" t="s">
        <v>27</v>
      </c>
      <c r="E148" s="41" t="s">
        <v>153</v>
      </c>
      <c r="F148" s="41" t="s">
        <v>99</v>
      </c>
      <c r="G148" s="168">
        <f>G149+G151</f>
        <v>0</v>
      </c>
      <c r="H148" s="168">
        <f t="shared" si="19"/>
        <v>0</v>
      </c>
      <c r="I148" s="168">
        <v>0</v>
      </c>
      <c r="K148" s="172"/>
    </row>
    <row r="149" spans="1:11" ht="150" hidden="1">
      <c r="A149" s="198" t="s">
        <v>194</v>
      </c>
      <c r="B149" s="71" t="s">
        <v>26</v>
      </c>
      <c r="C149" s="41" t="s">
        <v>51</v>
      </c>
      <c r="D149" s="41" t="s">
        <v>27</v>
      </c>
      <c r="E149" s="41" t="s">
        <v>195</v>
      </c>
      <c r="F149" s="41" t="s">
        <v>99</v>
      </c>
      <c r="G149" s="168">
        <f>G150</f>
        <v>0</v>
      </c>
      <c r="H149" s="168">
        <f t="shared" si="19"/>
        <v>0</v>
      </c>
      <c r="I149" s="168">
        <v>0</v>
      </c>
      <c r="K149" s="172"/>
    </row>
    <row r="150" spans="1:11" ht="18.75" hidden="1">
      <c r="A150" s="195" t="s">
        <v>124</v>
      </c>
      <c r="B150" s="71" t="s">
        <v>26</v>
      </c>
      <c r="C150" s="41" t="s">
        <v>51</v>
      </c>
      <c r="D150" s="41" t="s">
        <v>27</v>
      </c>
      <c r="E150" s="41" t="s">
        <v>195</v>
      </c>
      <c r="F150" s="41" t="s">
        <v>42</v>
      </c>
      <c r="G150" s="168">
        <v>0</v>
      </c>
      <c r="H150" s="168">
        <f t="shared" si="19"/>
        <v>0</v>
      </c>
      <c r="I150" s="168">
        <v>0</v>
      </c>
      <c r="K150" s="172"/>
    </row>
    <row r="151" spans="1:11" ht="75" hidden="1">
      <c r="A151" s="198" t="s">
        <v>196</v>
      </c>
      <c r="B151" s="71" t="s">
        <v>26</v>
      </c>
      <c r="C151" s="41" t="s">
        <v>51</v>
      </c>
      <c r="D151" s="41" t="s">
        <v>27</v>
      </c>
      <c r="E151" s="41" t="s">
        <v>197</v>
      </c>
      <c r="F151" s="41" t="s">
        <v>99</v>
      </c>
      <c r="G151" s="168">
        <f>G152+G154</f>
        <v>0</v>
      </c>
      <c r="H151" s="168">
        <f t="shared" si="19"/>
        <v>0</v>
      </c>
      <c r="I151" s="168">
        <v>0</v>
      </c>
      <c r="K151" s="172"/>
    </row>
    <row r="152" spans="1:11" ht="18.75" hidden="1">
      <c r="A152" s="198" t="s">
        <v>198</v>
      </c>
      <c r="B152" s="71" t="s">
        <v>26</v>
      </c>
      <c r="C152" s="41" t="s">
        <v>51</v>
      </c>
      <c r="D152" s="41" t="s">
        <v>27</v>
      </c>
      <c r="E152" s="41" t="s">
        <v>199</v>
      </c>
      <c r="F152" s="41" t="s">
        <v>99</v>
      </c>
      <c r="G152" s="168">
        <f>G153</f>
        <v>0</v>
      </c>
      <c r="H152" s="168">
        <f t="shared" si="19"/>
        <v>0</v>
      </c>
      <c r="I152" s="168">
        <v>0</v>
      </c>
      <c r="K152" s="172"/>
    </row>
    <row r="153" spans="1:11" ht="37.5" hidden="1">
      <c r="A153" s="21" t="s">
        <v>133</v>
      </c>
      <c r="B153" s="71" t="s">
        <v>26</v>
      </c>
      <c r="C153" s="41" t="s">
        <v>51</v>
      </c>
      <c r="D153" s="41" t="s">
        <v>27</v>
      </c>
      <c r="E153" s="41" t="s">
        <v>199</v>
      </c>
      <c r="F153" s="41" t="s">
        <v>131</v>
      </c>
      <c r="G153" s="168">
        <v>0</v>
      </c>
      <c r="H153" s="168">
        <f t="shared" si="19"/>
        <v>0</v>
      </c>
      <c r="I153" s="168">
        <v>0</v>
      </c>
      <c r="K153" s="172"/>
    </row>
    <row r="154" spans="1:11" ht="37.5" hidden="1">
      <c r="A154" s="198" t="s">
        <v>200</v>
      </c>
      <c r="B154" s="71" t="s">
        <v>26</v>
      </c>
      <c r="C154" s="41" t="s">
        <v>51</v>
      </c>
      <c r="D154" s="41" t="s">
        <v>27</v>
      </c>
      <c r="E154" s="41" t="s">
        <v>201</v>
      </c>
      <c r="F154" s="41" t="s">
        <v>99</v>
      </c>
      <c r="G154" s="168">
        <f>G155</f>
        <v>0</v>
      </c>
      <c r="H154" s="168">
        <f t="shared" si="19"/>
        <v>0</v>
      </c>
      <c r="I154" s="168">
        <v>0</v>
      </c>
      <c r="K154" s="172"/>
    </row>
    <row r="155" spans="1:11" ht="18.75" hidden="1">
      <c r="A155" s="21" t="s">
        <v>124</v>
      </c>
      <c r="B155" s="71" t="s">
        <v>26</v>
      </c>
      <c r="C155" s="41" t="s">
        <v>51</v>
      </c>
      <c r="D155" s="41" t="s">
        <v>27</v>
      </c>
      <c r="E155" s="41" t="s">
        <v>201</v>
      </c>
      <c r="F155" s="41" t="s">
        <v>42</v>
      </c>
      <c r="G155" s="168">
        <v>0</v>
      </c>
      <c r="H155" s="168">
        <f t="shared" si="19"/>
        <v>0</v>
      </c>
      <c r="I155" s="168">
        <v>0</v>
      </c>
      <c r="K155" s="172"/>
    </row>
    <row r="156" spans="1:11" ht="56.25">
      <c r="A156" s="18" t="s">
        <v>91</v>
      </c>
      <c r="B156" s="71" t="s">
        <v>26</v>
      </c>
      <c r="C156" s="177" t="s">
        <v>92</v>
      </c>
      <c r="D156" s="177" t="s">
        <v>100</v>
      </c>
      <c r="E156" s="71" t="s">
        <v>98</v>
      </c>
      <c r="F156" s="71" t="s">
        <v>99</v>
      </c>
      <c r="G156" s="169">
        <f>G157</f>
        <v>109161.14</v>
      </c>
      <c r="H156" s="169">
        <f t="shared" si="19"/>
        <v>6372</v>
      </c>
      <c r="I156" s="183">
        <f>I157</f>
        <v>115533.14</v>
      </c>
    </row>
    <row r="157" spans="1:11" ht="37.5">
      <c r="A157" s="175" t="s">
        <v>93</v>
      </c>
      <c r="B157" s="71" t="s">
        <v>26</v>
      </c>
      <c r="C157" s="177" t="s">
        <v>92</v>
      </c>
      <c r="D157" s="177" t="s">
        <v>27</v>
      </c>
      <c r="E157" s="71" t="s">
        <v>98</v>
      </c>
      <c r="F157" s="71" t="s">
        <v>99</v>
      </c>
      <c r="G157" s="169">
        <f>G158+G160+G164+G162</f>
        <v>109161.14</v>
      </c>
      <c r="H157" s="169">
        <f t="shared" si="19"/>
        <v>6372</v>
      </c>
      <c r="I157" s="169">
        <f>I158+I160+I164+I162</f>
        <v>115533.14</v>
      </c>
    </row>
    <row r="158" spans="1:11" ht="131.25">
      <c r="A158" s="199" t="s">
        <v>105</v>
      </c>
      <c r="B158" s="22" t="s">
        <v>26</v>
      </c>
      <c r="C158" s="41" t="s">
        <v>92</v>
      </c>
      <c r="D158" s="41" t="s">
        <v>27</v>
      </c>
      <c r="E158" s="41" t="s">
        <v>94</v>
      </c>
      <c r="F158" s="22" t="s">
        <v>99</v>
      </c>
      <c r="G158" s="182">
        <f>G159</f>
        <v>14341</v>
      </c>
      <c r="H158" s="168">
        <f t="shared" si="19"/>
        <v>6372</v>
      </c>
      <c r="I158" s="182">
        <f>I159</f>
        <v>20713</v>
      </c>
    </row>
    <row r="159" spans="1:11" ht="18.75">
      <c r="A159" s="173" t="s">
        <v>12</v>
      </c>
      <c r="B159" s="22" t="s">
        <v>26</v>
      </c>
      <c r="C159" s="41" t="s">
        <v>92</v>
      </c>
      <c r="D159" s="41" t="s">
        <v>27</v>
      </c>
      <c r="E159" s="41" t="s">
        <v>94</v>
      </c>
      <c r="F159" s="41" t="s">
        <v>95</v>
      </c>
      <c r="G159" s="178">
        <v>14341</v>
      </c>
      <c r="H159" s="168">
        <f t="shared" si="19"/>
        <v>6372</v>
      </c>
      <c r="I159" s="178">
        <v>20713</v>
      </c>
    </row>
    <row r="160" spans="1:11" ht="93.75">
      <c r="A160" s="199" t="s">
        <v>106</v>
      </c>
      <c r="B160" s="22" t="s">
        <v>26</v>
      </c>
      <c r="C160" s="41" t="s">
        <v>92</v>
      </c>
      <c r="D160" s="41" t="s">
        <v>27</v>
      </c>
      <c r="E160" s="41" t="s">
        <v>96</v>
      </c>
      <c r="F160" s="22" t="s">
        <v>99</v>
      </c>
      <c r="G160" s="178">
        <f>G161</f>
        <v>56790</v>
      </c>
      <c r="H160" s="168">
        <f t="shared" si="19"/>
        <v>0</v>
      </c>
      <c r="I160" s="178">
        <f>I161</f>
        <v>56790</v>
      </c>
    </row>
    <row r="161" spans="1:11" ht="18.75">
      <c r="A161" s="173" t="s">
        <v>12</v>
      </c>
      <c r="B161" s="22" t="s">
        <v>26</v>
      </c>
      <c r="C161" s="41" t="s">
        <v>92</v>
      </c>
      <c r="D161" s="41" t="s">
        <v>27</v>
      </c>
      <c r="E161" s="41" t="s">
        <v>96</v>
      </c>
      <c r="F161" s="41" t="s">
        <v>95</v>
      </c>
      <c r="G161" s="178">
        <v>56790</v>
      </c>
      <c r="H161" s="168">
        <f t="shared" si="19"/>
        <v>0</v>
      </c>
      <c r="I161" s="178">
        <v>56790</v>
      </c>
    </row>
    <row r="162" spans="1:11" ht="131.25">
      <c r="A162" s="199" t="s">
        <v>107</v>
      </c>
      <c r="B162" s="22" t="s">
        <v>26</v>
      </c>
      <c r="C162" s="41" t="s">
        <v>92</v>
      </c>
      <c r="D162" s="41" t="s">
        <v>27</v>
      </c>
      <c r="E162" s="41" t="s">
        <v>256</v>
      </c>
      <c r="F162" s="22" t="s">
        <v>99</v>
      </c>
      <c r="G162" s="178">
        <f>G163</f>
        <v>19157</v>
      </c>
      <c r="H162" s="168">
        <f t="shared" si="19"/>
        <v>0</v>
      </c>
      <c r="I162" s="178">
        <f>I163</f>
        <v>19157</v>
      </c>
    </row>
    <row r="163" spans="1:11" ht="18.75">
      <c r="A163" s="173" t="s">
        <v>12</v>
      </c>
      <c r="B163" s="22" t="s">
        <v>26</v>
      </c>
      <c r="C163" s="41" t="s">
        <v>92</v>
      </c>
      <c r="D163" s="41" t="s">
        <v>27</v>
      </c>
      <c r="E163" s="41" t="s">
        <v>256</v>
      </c>
      <c r="F163" s="41" t="s">
        <v>95</v>
      </c>
      <c r="G163" s="178">
        <v>19157</v>
      </c>
      <c r="H163" s="168">
        <f t="shared" si="19"/>
        <v>0</v>
      </c>
      <c r="I163" s="178">
        <v>19157</v>
      </c>
    </row>
    <row r="164" spans="1:11" ht="75">
      <c r="A164" s="199" t="s">
        <v>108</v>
      </c>
      <c r="B164" s="22" t="s">
        <v>26</v>
      </c>
      <c r="C164" s="41" t="s">
        <v>92</v>
      </c>
      <c r="D164" s="41" t="s">
        <v>27</v>
      </c>
      <c r="E164" s="41" t="s">
        <v>103</v>
      </c>
      <c r="F164" s="22" t="s">
        <v>99</v>
      </c>
      <c r="G164" s="178">
        <f>G165</f>
        <v>18873.14</v>
      </c>
      <c r="H164" s="168">
        <f t="shared" si="19"/>
        <v>0</v>
      </c>
      <c r="I164" s="178">
        <f>I165</f>
        <v>18873.14</v>
      </c>
    </row>
    <row r="165" spans="1:11" ht="18.75">
      <c r="A165" s="173" t="s">
        <v>12</v>
      </c>
      <c r="B165" s="22" t="s">
        <v>26</v>
      </c>
      <c r="C165" s="41" t="s">
        <v>92</v>
      </c>
      <c r="D165" s="41" t="s">
        <v>27</v>
      </c>
      <c r="E165" s="41" t="s">
        <v>103</v>
      </c>
      <c r="F165" s="41" t="s">
        <v>95</v>
      </c>
      <c r="G165" s="178">
        <v>18873.14</v>
      </c>
      <c r="H165" s="168">
        <f t="shared" si="19"/>
        <v>0</v>
      </c>
      <c r="I165" s="178">
        <v>18873.14</v>
      </c>
    </row>
    <row r="166" spans="1:11" ht="18.75">
      <c r="A166" s="174" t="s">
        <v>1</v>
      </c>
      <c r="B166" s="174"/>
      <c r="C166" s="177"/>
      <c r="D166" s="177"/>
      <c r="E166" s="177"/>
      <c r="F166" s="177"/>
      <c r="G166" s="179">
        <f>G8+G70+G76+G105+G123+G156</f>
        <v>8964350</v>
      </c>
      <c r="H166" s="183">
        <f t="shared" ref="H166" si="20">I166-G166</f>
        <v>5723393.6799999997</v>
      </c>
      <c r="I166" s="179">
        <f>I8+I70+I76+I105+I123+I156</f>
        <v>14687743.68</v>
      </c>
      <c r="K166" s="172"/>
    </row>
    <row r="167" spans="1:11" ht="18.75">
      <c r="A167" s="43"/>
      <c r="B167" s="43"/>
    </row>
    <row r="172" spans="1:11" ht="23.25">
      <c r="K172" s="171"/>
    </row>
  </sheetData>
  <mergeCells count="4">
    <mergeCell ref="F2:I2"/>
    <mergeCell ref="A4:I4"/>
    <mergeCell ref="F5:I5"/>
    <mergeCell ref="F1:I1"/>
  </mergeCells>
  <pageMargins left="0.27559055118110237" right="0.19685039370078741" top="0.55118110236220474" bottom="0.39370078740157483" header="0.31496062992125984" footer="0.39370078740157483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21"/>
  <sheetViews>
    <sheetView tabSelected="1" topLeftCell="A112" workbookViewId="0">
      <selection activeCell="B6" sqref="B6:B120"/>
    </sheetView>
  </sheetViews>
  <sheetFormatPr defaultRowHeight="12.75"/>
  <cols>
    <col min="1" max="1" width="67.140625" style="3" customWidth="1"/>
    <col min="2" max="2" width="15.85546875" style="3" customWidth="1"/>
    <col min="3" max="3" width="10.140625" style="4" customWidth="1"/>
    <col min="4" max="4" width="14.140625" style="4" customWidth="1"/>
    <col min="5" max="5" width="19.28515625" style="4" customWidth="1"/>
    <col min="6" max="6" width="16.7109375" style="4" bestFit="1" customWidth="1"/>
    <col min="7" max="7" width="23.7109375" style="4" customWidth="1"/>
    <col min="8" max="8" width="20.28515625" style="185" customWidth="1"/>
    <col min="9" max="10" width="25" style="170" customWidth="1"/>
    <col min="11" max="11" width="9.140625" style="5"/>
    <col min="12" max="12" width="27.28515625" style="5" bestFit="1" customWidth="1"/>
    <col min="13" max="13" width="22.85546875" style="5" bestFit="1" customWidth="1"/>
    <col min="14" max="15" width="9.140625" style="5"/>
    <col min="16" max="16" width="13.140625" style="5" bestFit="1" customWidth="1"/>
    <col min="17" max="17" width="9.140625" style="5"/>
    <col min="18" max="18" width="14.7109375" style="5" bestFit="1" customWidth="1"/>
    <col min="19" max="257" width="9.140625" style="5"/>
    <col min="258" max="258" width="3.5703125" style="5" customWidth="1"/>
    <col min="259" max="259" width="40.85546875" style="5" customWidth="1"/>
    <col min="260" max="260" width="5.140625" style="5" customWidth="1"/>
    <col min="261" max="262" width="4.28515625" style="5" customWidth="1"/>
    <col min="263" max="263" width="8.5703125" style="5" customWidth="1"/>
    <col min="264" max="264" width="6.7109375" style="5" customWidth="1"/>
    <col min="265" max="265" width="11.28515625" style="5" customWidth="1"/>
    <col min="266" max="266" width="12.28515625" style="5" customWidth="1"/>
    <col min="267" max="513" width="9.140625" style="5"/>
    <col min="514" max="514" width="3.5703125" style="5" customWidth="1"/>
    <col min="515" max="515" width="40.85546875" style="5" customWidth="1"/>
    <col min="516" max="516" width="5.140625" style="5" customWidth="1"/>
    <col min="517" max="518" width="4.28515625" style="5" customWidth="1"/>
    <col min="519" max="519" width="8.5703125" style="5" customWidth="1"/>
    <col min="520" max="520" width="6.7109375" style="5" customWidth="1"/>
    <col min="521" max="521" width="11.28515625" style="5" customWidth="1"/>
    <col min="522" max="522" width="12.28515625" style="5" customWidth="1"/>
    <col min="523" max="769" width="9.140625" style="5"/>
    <col min="770" max="770" width="3.5703125" style="5" customWidth="1"/>
    <col min="771" max="771" width="40.85546875" style="5" customWidth="1"/>
    <col min="772" max="772" width="5.140625" style="5" customWidth="1"/>
    <col min="773" max="774" width="4.28515625" style="5" customWidth="1"/>
    <col min="775" max="775" width="8.5703125" style="5" customWidth="1"/>
    <col min="776" max="776" width="6.7109375" style="5" customWidth="1"/>
    <col min="777" max="777" width="11.28515625" style="5" customWidth="1"/>
    <col min="778" max="778" width="12.28515625" style="5" customWidth="1"/>
    <col min="779" max="1025" width="9.140625" style="5"/>
    <col min="1026" max="1026" width="3.5703125" style="5" customWidth="1"/>
    <col min="1027" max="1027" width="40.85546875" style="5" customWidth="1"/>
    <col min="1028" max="1028" width="5.140625" style="5" customWidth="1"/>
    <col min="1029" max="1030" width="4.28515625" style="5" customWidth="1"/>
    <col min="1031" max="1031" width="8.5703125" style="5" customWidth="1"/>
    <col min="1032" max="1032" width="6.7109375" style="5" customWidth="1"/>
    <col min="1033" max="1033" width="11.28515625" style="5" customWidth="1"/>
    <col min="1034" max="1034" width="12.28515625" style="5" customWidth="1"/>
    <col min="1035" max="1281" width="9.140625" style="5"/>
    <col min="1282" max="1282" width="3.5703125" style="5" customWidth="1"/>
    <col min="1283" max="1283" width="40.85546875" style="5" customWidth="1"/>
    <col min="1284" max="1284" width="5.140625" style="5" customWidth="1"/>
    <col min="1285" max="1286" width="4.28515625" style="5" customWidth="1"/>
    <col min="1287" max="1287" width="8.5703125" style="5" customWidth="1"/>
    <col min="1288" max="1288" width="6.7109375" style="5" customWidth="1"/>
    <col min="1289" max="1289" width="11.28515625" style="5" customWidth="1"/>
    <col min="1290" max="1290" width="12.28515625" style="5" customWidth="1"/>
    <col min="1291" max="1537" width="9.140625" style="5"/>
    <col min="1538" max="1538" width="3.5703125" style="5" customWidth="1"/>
    <col min="1539" max="1539" width="40.85546875" style="5" customWidth="1"/>
    <col min="1540" max="1540" width="5.140625" style="5" customWidth="1"/>
    <col min="1541" max="1542" width="4.28515625" style="5" customWidth="1"/>
    <col min="1543" max="1543" width="8.5703125" style="5" customWidth="1"/>
    <col min="1544" max="1544" width="6.7109375" style="5" customWidth="1"/>
    <col min="1545" max="1545" width="11.28515625" style="5" customWidth="1"/>
    <col min="1546" max="1546" width="12.28515625" style="5" customWidth="1"/>
    <col min="1547" max="1793" width="9.140625" style="5"/>
    <col min="1794" max="1794" width="3.5703125" style="5" customWidth="1"/>
    <col min="1795" max="1795" width="40.85546875" style="5" customWidth="1"/>
    <col min="1796" max="1796" width="5.140625" style="5" customWidth="1"/>
    <col min="1797" max="1798" width="4.28515625" style="5" customWidth="1"/>
    <col min="1799" max="1799" width="8.5703125" style="5" customWidth="1"/>
    <col min="1800" max="1800" width="6.7109375" style="5" customWidth="1"/>
    <col min="1801" max="1801" width="11.28515625" style="5" customWidth="1"/>
    <col min="1802" max="1802" width="12.28515625" style="5" customWidth="1"/>
    <col min="1803" max="2049" width="9.140625" style="5"/>
    <col min="2050" max="2050" width="3.5703125" style="5" customWidth="1"/>
    <col min="2051" max="2051" width="40.85546875" style="5" customWidth="1"/>
    <col min="2052" max="2052" width="5.140625" style="5" customWidth="1"/>
    <col min="2053" max="2054" width="4.28515625" style="5" customWidth="1"/>
    <col min="2055" max="2055" width="8.5703125" style="5" customWidth="1"/>
    <col min="2056" max="2056" width="6.7109375" style="5" customWidth="1"/>
    <col min="2057" max="2057" width="11.28515625" style="5" customWidth="1"/>
    <col min="2058" max="2058" width="12.28515625" style="5" customWidth="1"/>
    <col min="2059" max="2305" width="9.140625" style="5"/>
    <col min="2306" max="2306" width="3.5703125" style="5" customWidth="1"/>
    <col min="2307" max="2307" width="40.85546875" style="5" customWidth="1"/>
    <col min="2308" max="2308" width="5.140625" style="5" customWidth="1"/>
    <col min="2309" max="2310" width="4.28515625" style="5" customWidth="1"/>
    <col min="2311" max="2311" width="8.5703125" style="5" customWidth="1"/>
    <col min="2312" max="2312" width="6.7109375" style="5" customWidth="1"/>
    <col min="2313" max="2313" width="11.28515625" style="5" customWidth="1"/>
    <col min="2314" max="2314" width="12.28515625" style="5" customWidth="1"/>
    <col min="2315" max="2561" width="9.140625" style="5"/>
    <col min="2562" max="2562" width="3.5703125" style="5" customWidth="1"/>
    <col min="2563" max="2563" width="40.85546875" style="5" customWidth="1"/>
    <col min="2564" max="2564" width="5.140625" style="5" customWidth="1"/>
    <col min="2565" max="2566" width="4.28515625" style="5" customWidth="1"/>
    <col min="2567" max="2567" width="8.5703125" style="5" customWidth="1"/>
    <col min="2568" max="2568" width="6.7109375" style="5" customWidth="1"/>
    <col min="2569" max="2569" width="11.28515625" style="5" customWidth="1"/>
    <col min="2570" max="2570" width="12.28515625" style="5" customWidth="1"/>
    <col min="2571" max="2817" width="9.140625" style="5"/>
    <col min="2818" max="2818" width="3.5703125" style="5" customWidth="1"/>
    <col min="2819" max="2819" width="40.85546875" style="5" customWidth="1"/>
    <col min="2820" max="2820" width="5.140625" style="5" customWidth="1"/>
    <col min="2821" max="2822" width="4.28515625" style="5" customWidth="1"/>
    <col min="2823" max="2823" width="8.5703125" style="5" customWidth="1"/>
    <col min="2824" max="2824" width="6.7109375" style="5" customWidth="1"/>
    <col min="2825" max="2825" width="11.28515625" style="5" customWidth="1"/>
    <col min="2826" max="2826" width="12.28515625" style="5" customWidth="1"/>
    <col min="2827" max="3073" width="9.140625" style="5"/>
    <col min="3074" max="3074" width="3.5703125" style="5" customWidth="1"/>
    <col min="3075" max="3075" width="40.85546875" style="5" customWidth="1"/>
    <col min="3076" max="3076" width="5.140625" style="5" customWidth="1"/>
    <col min="3077" max="3078" width="4.28515625" style="5" customWidth="1"/>
    <col min="3079" max="3079" width="8.5703125" style="5" customWidth="1"/>
    <col min="3080" max="3080" width="6.7109375" style="5" customWidth="1"/>
    <col min="3081" max="3081" width="11.28515625" style="5" customWidth="1"/>
    <col min="3082" max="3082" width="12.28515625" style="5" customWidth="1"/>
    <col min="3083" max="3329" width="9.140625" style="5"/>
    <col min="3330" max="3330" width="3.5703125" style="5" customWidth="1"/>
    <col min="3331" max="3331" width="40.85546875" style="5" customWidth="1"/>
    <col min="3332" max="3332" width="5.140625" style="5" customWidth="1"/>
    <col min="3333" max="3334" width="4.28515625" style="5" customWidth="1"/>
    <col min="3335" max="3335" width="8.5703125" style="5" customWidth="1"/>
    <col min="3336" max="3336" width="6.7109375" style="5" customWidth="1"/>
    <col min="3337" max="3337" width="11.28515625" style="5" customWidth="1"/>
    <col min="3338" max="3338" width="12.28515625" style="5" customWidth="1"/>
    <col min="3339" max="3585" width="9.140625" style="5"/>
    <col min="3586" max="3586" width="3.5703125" style="5" customWidth="1"/>
    <col min="3587" max="3587" width="40.85546875" style="5" customWidth="1"/>
    <col min="3588" max="3588" width="5.140625" style="5" customWidth="1"/>
    <col min="3589" max="3590" width="4.28515625" style="5" customWidth="1"/>
    <col min="3591" max="3591" width="8.5703125" style="5" customWidth="1"/>
    <col min="3592" max="3592" width="6.7109375" style="5" customWidth="1"/>
    <col min="3593" max="3593" width="11.28515625" style="5" customWidth="1"/>
    <col min="3594" max="3594" width="12.28515625" style="5" customWidth="1"/>
    <col min="3595" max="3841" width="9.140625" style="5"/>
    <col min="3842" max="3842" width="3.5703125" style="5" customWidth="1"/>
    <col min="3843" max="3843" width="40.85546875" style="5" customWidth="1"/>
    <col min="3844" max="3844" width="5.140625" style="5" customWidth="1"/>
    <col min="3845" max="3846" width="4.28515625" style="5" customWidth="1"/>
    <col min="3847" max="3847" width="8.5703125" style="5" customWidth="1"/>
    <col min="3848" max="3848" width="6.7109375" style="5" customWidth="1"/>
    <col min="3849" max="3849" width="11.28515625" style="5" customWidth="1"/>
    <col min="3850" max="3850" width="12.28515625" style="5" customWidth="1"/>
    <col min="3851" max="4097" width="9.140625" style="5"/>
    <col min="4098" max="4098" width="3.5703125" style="5" customWidth="1"/>
    <col min="4099" max="4099" width="40.85546875" style="5" customWidth="1"/>
    <col min="4100" max="4100" width="5.140625" style="5" customWidth="1"/>
    <col min="4101" max="4102" width="4.28515625" style="5" customWidth="1"/>
    <col min="4103" max="4103" width="8.5703125" style="5" customWidth="1"/>
    <col min="4104" max="4104" width="6.7109375" style="5" customWidth="1"/>
    <col min="4105" max="4105" width="11.28515625" style="5" customWidth="1"/>
    <col min="4106" max="4106" width="12.28515625" style="5" customWidth="1"/>
    <col min="4107" max="4353" width="9.140625" style="5"/>
    <col min="4354" max="4354" width="3.5703125" style="5" customWidth="1"/>
    <col min="4355" max="4355" width="40.85546875" style="5" customWidth="1"/>
    <col min="4356" max="4356" width="5.140625" style="5" customWidth="1"/>
    <col min="4357" max="4358" width="4.28515625" style="5" customWidth="1"/>
    <col min="4359" max="4359" width="8.5703125" style="5" customWidth="1"/>
    <col min="4360" max="4360" width="6.7109375" style="5" customWidth="1"/>
    <col min="4361" max="4361" width="11.28515625" style="5" customWidth="1"/>
    <col min="4362" max="4362" width="12.28515625" style="5" customWidth="1"/>
    <col min="4363" max="4609" width="9.140625" style="5"/>
    <col min="4610" max="4610" width="3.5703125" style="5" customWidth="1"/>
    <col min="4611" max="4611" width="40.85546875" style="5" customWidth="1"/>
    <col min="4612" max="4612" width="5.140625" style="5" customWidth="1"/>
    <col min="4613" max="4614" width="4.28515625" style="5" customWidth="1"/>
    <col min="4615" max="4615" width="8.5703125" style="5" customWidth="1"/>
    <col min="4616" max="4616" width="6.7109375" style="5" customWidth="1"/>
    <col min="4617" max="4617" width="11.28515625" style="5" customWidth="1"/>
    <col min="4618" max="4618" width="12.28515625" style="5" customWidth="1"/>
    <col min="4619" max="4865" width="9.140625" style="5"/>
    <col min="4866" max="4866" width="3.5703125" style="5" customWidth="1"/>
    <col min="4867" max="4867" width="40.85546875" style="5" customWidth="1"/>
    <col min="4868" max="4868" width="5.140625" style="5" customWidth="1"/>
    <col min="4869" max="4870" width="4.28515625" style="5" customWidth="1"/>
    <col min="4871" max="4871" width="8.5703125" style="5" customWidth="1"/>
    <col min="4872" max="4872" width="6.7109375" style="5" customWidth="1"/>
    <col min="4873" max="4873" width="11.28515625" style="5" customWidth="1"/>
    <col min="4874" max="4874" width="12.28515625" style="5" customWidth="1"/>
    <col min="4875" max="5121" width="9.140625" style="5"/>
    <col min="5122" max="5122" width="3.5703125" style="5" customWidth="1"/>
    <col min="5123" max="5123" width="40.85546875" style="5" customWidth="1"/>
    <col min="5124" max="5124" width="5.140625" style="5" customWidth="1"/>
    <col min="5125" max="5126" width="4.28515625" style="5" customWidth="1"/>
    <col min="5127" max="5127" width="8.5703125" style="5" customWidth="1"/>
    <col min="5128" max="5128" width="6.7109375" style="5" customWidth="1"/>
    <col min="5129" max="5129" width="11.28515625" style="5" customWidth="1"/>
    <col min="5130" max="5130" width="12.28515625" style="5" customWidth="1"/>
    <col min="5131" max="5377" width="9.140625" style="5"/>
    <col min="5378" max="5378" width="3.5703125" style="5" customWidth="1"/>
    <col min="5379" max="5379" width="40.85546875" style="5" customWidth="1"/>
    <col min="5380" max="5380" width="5.140625" style="5" customWidth="1"/>
    <col min="5381" max="5382" width="4.28515625" style="5" customWidth="1"/>
    <col min="5383" max="5383" width="8.5703125" style="5" customWidth="1"/>
    <col min="5384" max="5384" width="6.7109375" style="5" customWidth="1"/>
    <col min="5385" max="5385" width="11.28515625" style="5" customWidth="1"/>
    <col min="5386" max="5386" width="12.28515625" style="5" customWidth="1"/>
    <col min="5387" max="5633" width="9.140625" style="5"/>
    <col min="5634" max="5634" width="3.5703125" style="5" customWidth="1"/>
    <col min="5635" max="5635" width="40.85546875" style="5" customWidth="1"/>
    <col min="5636" max="5636" width="5.140625" style="5" customWidth="1"/>
    <col min="5637" max="5638" width="4.28515625" style="5" customWidth="1"/>
    <col min="5639" max="5639" width="8.5703125" style="5" customWidth="1"/>
    <col min="5640" max="5640" width="6.7109375" style="5" customWidth="1"/>
    <col min="5641" max="5641" width="11.28515625" style="5" customWidth="1"/>
    <col min="5642" max="5642" width="12.28515625" style="5" customWidth="1"/>
    <col min="5643" max="5889" width="9.140625" style="5"/>
    <col min="5890" max="5890" width="3.5703125" style="5" customWidth="1"/>
    <col min="5891" max="5891" width="40.85546875" style="5" customWidth="1"/>
    <col min="5892" max="5892" width="5.140625" style="5" customWidth="1"/>
    <col min="5893" max="5894" width="4.28515625" style="5" customWidth="1"/>
    <col min="5895" max="5895" width="8.5703125" style="5" customWidth="1"/>
    <col min="5896" max="5896" width="6.7109375" style="5" customWidth="1"/>
    <col min="5897" max="5897" width="11.28515625" style="5" customWidth="1"/>
    <col min="5898" max="5898" width="12.28515625" style="5" customWidth="1"/>
    <col min="5899" max="6145" width="9.140625" style="5"/>
    <col min="6146" max="6146" width="3.5703125" style="5" customWidth="1"/>
    <col min="6147" max="6147" width="40.85546875" style="5" customWidth="1"/>
    <col min="6148" max="6148" width="5.140625" style="5" customWidth="1"/>
    <col min="6149" max="6150" width="4.28515625" style="5" customWidth="1"/>
    <col min="6151" max="6151" width="8.5703125" style="5" customWidth="1"/>
    <col min="6152" max="6152" width="6.7109375" style="5" customWidth="1"/>
    <col min="6153" max="6153" width="11.28515625" style="5" customWidth="1"/>
    <col min="6154" max="6154" width="12.28515625" style="5" customWidth="1"/>
    <col min="6155" max="6401" width="9.140625" style="5"/>
    <col min="6402" max="6402" width="3.5703125" style="5" customWidth="1"/>
    <col min="6403" max="6403" width="40.85546875" style="5" customWidth="1"/>
    <col min="6404" max="6404" width="5.140625" style="5" customWidth="1"/>
    <col min="6405" max="6406" width="4.28515625" style="5" customWidth="1"/>
    <col min="6407" max="6407" width="8.5703125" style="5" customWidth="1"/>
    <col min="6408" max="6408" width="6.7109375" style="5" customWidth="1"/>
    <col min="6409" max="6409" width="11.28515625" style="5" customWidth="1"/>
    <col min="6410" max="6410" width="12.28515625" style="5" customWidth="1"/>
    <col min="6411" max="6657" width="9.140625" style="5"/>
    <col min="6658" max="6658" width="3.5703125" style="5" customWidth="1"/>
    <col min="6659" max="6659" width="40.85546875" style="5" customWidth="1"/>
    <col min="6660" max="6660" width="5.140625" style="5" customWidth="1"/>
    <col min="6661" max="6662" width="4.28515625" style="5" customWidth="1"/>
    <col min="6663" max="6663" width="8.5703125" style="5" customWidth="1"/>
    <col min="6664" max="6664" width="6.7109375" style="5" customWidth="1"/>
    <col min="6665" max="6665" width="11.28515625" style="5" customWidth="1"/>
    <col min="6666" max="6666" width="12.28515625" style="5" customWidth="1"/>
    <col min="6667" max="6913" width="9.140625" style="5"/>
    <col min="6914" max="6914" width="3.5703125" style="5" customWidth="1"/>
    <col min="6915" max="6915" width="40.85546875" style="5" customWidth="1"/>
    <col min="6916" max="6916" width="5.140625" style="5" customWidth="1"/>
    <col min="6917" max="6918" width="4.28515625" style="5" customWidth="1"/>
    <col min="6919" max="6919" width="8.5703125" style="5" customWidth="1"/>
    <col min="6920" max="6920" width="6.7109375" style="5" customWidth="1"/>
    <col min="6921" max="6921" width="11.28515625" style="5" customWidth="1"/>
    <col min="6922" max="6922" width="12.28515625" style="5" customWidth="1"/>
    <col min="6923" max="7169" width="9.140625" style="5"/>
    <col min="7170" max="7170" width="3.5703125" style="5" customWidth="1"/>
    <col min="7171" max="7171" width="40.85546875" style="5" customWidth="1"/>
    <col min="7172" max="7172" width="5.140625" style="5" customWidth="1"/>
    <col min="7173" max="7174" width="4.28515625" style="5" customWidth="1"/>
    <col min="7175" max="7175" width="8.5703125" style="5" customWidth="1"/>
    <col min="7176" max="7176" width="6.7109375" style="5" customWidth="1"/>
    <col min="7177" max="7177" width="11.28515625" style="5" customWidth="1"/>
    <col min="7178" max="7178" width="12.28515625" style="5" customWidth="1"/>
    <col min="7179" max="7425" width="9.140625" style="5"/>
    <col min="7426" max="7426" width="3.5703125" style="5" customWidth="1"/>
    <col min="7427" max="7427" width="40.85546875" style="5" customWidth="1"/>
    <col min="7428" max="7428" width="5.140625" style="5" customWidth="1"/>
    <col min="7429" max="7430" width="4.28515625" style="5" customWidth="1"/>
    <col min="7431" max="7431" width="8.5703125" style="5" customWidth="1"/>
    <col min="7432" max="7432" width="6.7109375" style="5" customWidth="1"/>
    <col min="7433" max="7433" width="11.28515625" style="5" customWidth="1"/>
    <col min="7434" max="7434" width="12.28515625" style="5" customWidth="1"/>
    <col min="7435" max="7681" width="9.140625" style="5"/>
    <col min="7682" max="7682" width="3.5703125" style="5" customWidth="1"/>
    <col min="7683" max="7683" width="40.85546875" style="5" customWidth="1"/>
    <col min="7684" max="7684" width="5.140625" style="5" customWidth="1"/>
    <col min="7685" max="7686" width="4.28515625" style="5" customWidth="1"/>
    <col min="7687" max="7687" width="8.5703125" style="5" customWidth="1"/>
    <col min="7688" max="7688" width="6.7109375" style="5" customWidth="1"/>
    <col min="7689" max="7689" width="11.28515625" style="5" customWidth="1"/>
    <col min="7690" max="7690" width="12.28515625" style="5" customWidth="1"/>
    <col min="7691" max="7937" width="9.140625" style="5"/>
    <col min="7938" max="7938" width="3.5703125" style="5" customWidth="1"/>
    <col min="7939" max="7939" width="40.85546875" style="5" customWidth="1"/>
    <col min="7940" max="7940" width="5.140625" style="5" customWidth="1"/>
    <col min="7941" max="7942" width="4.28515625" style="5" customWidth="1"/>
    <col min="7943" max="7943" width="8.5703125" style="5" customWidth="1"/>
    <col min="7944" max="7944" width="6.7109375" style="5" customWidth="1"/>
    <col min="7945" max="7945" width="11.28515625" style="5" customWidth="1"/>
    <col min="7946" max="7946" width="12.28515625" style="5" customWidth="1"/>
    <col min="7947" max="8193" width="9.140625" style="5"/>
    <col min="8194" max="8194" width="3.5703125" style="5" customWidth="1"/>
    <col min="8195" max="8195" width="40.85546875" style="5" customWidth="1"/>
    <col min="8196" max="8196" width="5.140625" style="5" customWidth="1"/>
    <col min="8197" max="8198" width="4.28515625" style="5" customWidth="1"/>
    <col min="8199" max="8199" width="8.5703125" style="5" customWidth="1"/>
    <col min="8200" max="8200" width="6.7109375" style="5" customWidth="1"/>
    <col min="8201" max="8201" width="11.28515625" style="5" customWidth="1"/>
    <col min="8202" max="8202" width="12.28515625" style="5" customWidth="1"/>
    <col min="8203" max="8449" width="9.140625" style="5"/>
    <col min="8450" max="8450" width="3.5703125" style="5" customWidth="1"/>
    <col min="8451" max="8451" width="40.85546875" style="5" customWidth="1"/>
    <col min="8452" max="8452" width="5.140625" style="5" customWidth="1"/>
    <col min="8453" max="8454" width="4.28515625" style="5" customWidth="1"/>
    <col min="8455" max="8455" width="8.5703125" style="5" customWidth="1"/>
    <col min="8456" max="8456" width="6.7109375" style="5" customWidth="1"/>
    <col min="8457" max="8457" width="11.28515625" style="5" customWidth="1"/>
    <col min="8458" max="8458" width="12.28515625" style="5" customWidth="1"/>
    <col min="8459" max="8705" width="9.140625" style="5"/>
    <col min="8706" max="8706" width="3.5703125" style="5" customWidth="1"/>
    <col min="8707" max="8707" width="40.85546875" style="5" customWidth="1"/>
    <col min="8708" max="8708" width="5.140625" style="5" customWidth="1"/>
    <col min="8709" max="8710" width="4.28515625" style="5" customWidth="1"/>
    <col min="8711" max="8711" width="8.5703125" style="5" customWidth="1"/>
    <col min="8712" max="8712" width="6.7109375" style="5" customWidth="1"/>
    <col min="8713" max="8713" width="11.28515625" style="5" customWidth="1"/>
    <col min="8714" max="8714" width="12.28515625" style="5" customWidth="1"/>
    <col min="8715" max="8961" width="9.140625" style="5"/>
    <col min="8962" max="8962" width="3.5703125" style="5" customWidth="1"/>
    <col min="8963" max="8963" width="40.85546875" style="5" customWidth="1"/>
    <col min="8964" max="8964" width="5.140625" style="5" customWidth="1"/>
    <col min="8965" max="8966" width="4.28515625" style="5" customWidth="1"/>
    <col min="8967" max="8967" width="8.5703125" style="5" customWidth="1"/>
    <col min="8968" max="8968" width="6.7109375" style="5" customWidth="1"/>
    <col min="8969" max="8969" width="11.28515625" style="5" customWidth="1"/>
    <col min="8970" max="8970" width="12.28515625" style="5" customWidth="1"/>
    <col min="8971" max="9217" width="9.140625" style="5"/>
    <col min="9218" max="9218" width="3.5703125" style="5" customWidth="1"/>
    <col min="9219" max="9219" width="40.85546875" style="5" customWidth="1"/>
    <col min="9220" max="9220" width="5.140625" style="5" customWidth="1"/>
    <col min="9221" max="9222" width="4.28515625" style="5" customWidth="1"/>
    <col min="9223" max="9223" width="8.5703125" style="5" customWidth="1"/>
    <col min="9224" max="9224" width="6.7109375" style="5" customWidth="1"/>
    <col min="9225" max="9225" width="11.28515625" style="5" customWidth="1"/>
    <col min="9226" max="9226" width="12.28515625" style="5" customWidth="1"/>
    <col min="9227" max="9473" width="9.140625" style="5"/>
    <col min="9474" max="9474" width="3.5703125" style="5" customWidth="1"/>
    <col min="9475" max="9475" width="40.85546875" style="5" customWidth="1"/>
    <col min="9476" max="9476" width="5.140625" style="5" customWidth="1"/>
    <col min="9477" max="9478" width="4.28515625" style="5" customWidth="1"/>
    <col min="9479" max="9479" width="8.5703125" style="5" customWidth="1"/>
    <col min="9480" max="9480" width="6.7109375" style="5" customWidth="1"/>
    <col min="9481" max="9481" width="11.28515625" style="5" customWidth="1"/>
    <col min="9482" max="9482" width="12.28515625" style="5" customWidth="1"/>
    <col min="9483" max="9729" width="9.140625" style="5"/>
    <col min="9730" max="9730" width="3.5703125" style="5" customWidth="1"/>
    <col min="9731" max="9731" width="40.85546875" style="5" customWidth="1"/>
    <col min="9732" max="9732" width="5.140625" style="5" customWidth="1"/>
    <col min="9733" max="9734" width="4.28515625" style="5" customWidth="1"/>
    <col min="9735" max="9735" width="8.5703125" style="5" customWidth="1"/>
    <col min="9736" max="9736" width="6.7109375" style="5" customWidth="1"/>
    <col min="9737" max="9737" width="11.28515625" style="5" customWidth="1"/>
    <col min="9738" max="9738" width="12.28515625" style="5" customWidth="1"/>
    <col min="9739" max="9985" width="9.140625" style="5"/>
    <col min="9986" max="9986" width="3.5703125" style="5" customWidth="1"/>
    <col min="9987" max="9987" width="40.85546875" style="5" customWidth="1"/>
    <col min="9988" max="9988" width="5.140625" style="5" customWidth="1"/>
    <col min="9989" max="9990" width="4.28515625" style="5" customWidth="1"/>
    <col min="9991" max="9991" width="8.5703125" style="5" customWidth="1"/>
    <col min="9992" max="9992" width="6.7109375" style="5" customWidth="1"/>
    <col min="9993" max="9993" width="11.28515625" style="5" customWidth="1"/>
    <col min="9994" max="9994" width="12.28515625" style="5" customWidth="1"/>
    <col min="9995" max="10241" width="9.140625" style="5"/>
    <col min="10242" max="10242" width="3.5703125" style="5" customWidth="1"/>
    <col min="10243" max="10243" width="40.85546875" style="5" customWidth="1"/>
    <col min="10244" max="10244" width="5.140625" style="5" customWidth="1"/>
    <col min="10245" max="10246" width="4.28515625" style="5" customWidth="1"/>
    <col min="10247" max="10247" width="8.5703125" style="5" customWidth="1"/>
    <col min="10248" max="10248" width="6.7109375" style="5" customWidth="1"/>
    <col min="10249" max="10249" width="11.28515625" style="5" customWidth="1"/>
    <col min="10250" max="10250" width="12.28515625" style="5" customWidth="1"/>
    <col min="10251" max="10497" width="9.140625" style="5"/>
    <col min="10498" max="10498" width="3.5703125" style="5" customWidth="1"/>
    <col min="10499" max="10499" width="40.85546875" style="5" customWidth="1"/>
    <col min="10500" max="10500" width="5.140625" style="5" customWidth="1"/>
    <col min="10501" max="10502" width="4.28515625" style="5" customWidth="1"/>
    <col min="10503" max="10503" width="8.5703125" style="5" customWidth="1"/>
    <col min="10504" max="10504" width="6.7109375" style="5" customWidth="1"/>
    <col min="10505" max="10505" width="11.28515625" style="5" customWidth="1"/>
    <col min="10506" max="10506" width="12.28515625" style="5" customWidth="1"/>
    <col min="10507" max="10753" width="9.140625" style="5"/>
    <col min="10754" max="10754" width="3.5703125" style="5" customWidth="1"/>
    <col min="10755" max="10755" width="40.85546875" style="5" customWidth="1"/>
    <col min="10756" max="10756" width="5.140625" style="5" customWidth="1"/>
    <col min="10757" max="10758" width="4.28515625" style="5" customWidth="1"/>
    <col min="10759" max="10759" width="8.5703125" style="5" customWidth="1"/>
    <col min="10760" max="10760" width="6.7109375" style="5" customWidth="1"/>
    <col min="10761" max="10761" width="11.28515625" style="5" customWidth="1"/>
    <col min="10762" max="10762" width="12.28515625" style="5" customWidth="1"/>
    <col min="10763" max="11009" width="9.140625" style="5"/>
    <col min="11010" max="11010" width="3.5703125" style="5" customWidth="1"/>
    <col min="11011" max="11011" width="40.85546875" style="5" customWidth="1"/>
    <col min="11012" max="11012" width="5.140625" style="5" customWidth="1"/>
    <col min="11013" max="11014" width="4.28515625" style="5" customWidth="1"/>
    <col min="11015" max="11015" width="8.5703125" style="5" customWidth="1"/>
    <col min="11016" max="11016" width="6.7109375" style="5" customWidth="1"/>
    <col min="11017" max="11017" width="11.28515625" style="5" customWidth="1"/>
    <col min="11018" max="11018" width="12.28515625" style="5" customWidth="1"/>
    <col min="11019" max="11265" width="9.140625" style="5"/>
    <col min="11266" max="11266" width="3.5703125" style="5" customWidth="1"/>
    <col min="11267" max="11267" width="40.85546875" style="5" customWidth="1"/>
    <col min="11268" max="11268" width="5.140625" style="5" customWidth="1"/>
    <col min="11269" max="11270" width="4.28515625" style="5" customWidth="1"/>
    <col min="11271" max="11271" width="8.5703125" style="5" customWidth="1"/>
    <col min="11272" max="11272" width="6.7109375" style="5" customWidth="1"/>
    <col min="11273" max="11273" width="11.28515625" style="5" customWidth="1"/>
    <col min="11274" max="11274" width="12.28515625" style="5" customWidth="1"/>
    <col min="11275" max="11521" width="9.140625" style="5"/>
    <col min="11522" max="11522" width="3.5703125" style="5" customWidth="1"/>
    <col min="11523" max="11523" width="40.85546875" style="5" customWidth="1"/>
    <col min="11524" max="11524" width="5.140625" style="5" customWidth="1"/>
    <col min="11525" max="11526" width="4.28515625" style="5" customWidth="1"/>
    <col min="11527" max="11527" width="8.5703125" style="5" customWidth="1"/>
    <col min="11528" max="11528" width="6.7109375" style="5" customWidth="1"/>
    <col min="11529" max="11529" width="11.28515625" style="5" customWidth="1"/>
    <col min="11530" max="11530" width="12.28515625" style="5" customWidth="1"/>
    <col min="11531" max="11777" width="9.140625" style="5"/>
    <col min="11778" max="11778" width="3.5703125" style="5" customWidth="1"/>
    <col min="11779" max="11779" width="40.85546875" style="5" customWidth="1"/>
    <col min="11780" max="11780" width="5.140625" style="5" customWidth="1"/>
    <col min="11781" max="11782" width="4.28515625" style="5" customWidth="1"/>
    <col min="11783" max="11783" width="8.5703125" style="5" customWidth="1"/>
    <col min="11784" max="11784" width="6.7109375" style="5" customWidth="1"/>
    <col min="11785" max="11785" width="11.28515625" style="5" customWidth="1"/>
    <col min="11786" max="11786" width="12.28515625" style="5" customWidth="1"/>
    <col min="11787" max="12033" width="9.140625" style="5"/>
    <col min="12034" max="12034" width="3.5703125" style="5" customWidth="1"/>
    <col min="12035" max="12035" width="40.85546875" style="5" customWidth="1"/>
    <col min="12036" max="12036" width="5.140625" style="5" customWidth="1"/>
    <col min="12037" max="12038" width="4.28515625" style="5" customWidth="1"/>
    <col min="12039" max="12039" width="8.5703125" style="5" customWidth="1"/>
    <col min="12040" max="12040" width="6.7109375" style="5" customWidth="1"/>
    <col min="12041" max="12041" width="11.28515625" style="5" customWidth="1"/>
    <col min="12042" max="12042" width="12.28515625" style="5" customWidth="1"/>
    <col min="12043" max="12289" width="9.140625" style="5"/>
    <col min="12290" max="12290" width="3.5703125" style="5" customWidth="1"/>
    <col min="12291" max="12291" width="40.85546875" style="5" customWidth="1"/>
    <col min="12292" max="12292" width="5.140625" style="5" customWidth="1"/>
    <col min="12293" max="12294" width="4.28515625" style="5" customWidth="1"/>
    <col min="12295" max="12295" width="8.5703125" style="5" customWidth="1"/>
    <col min="12296" max="12296" width="6.7109375" style="5" customWidth="1"/>
    <col min="12297" max="12297" width="11.28515625" style="5" customWidth="1"/>
    <col min="12298" max="12298" width="12.28515625" style="5" customWidth="1"/>
    <col min="12299" max="12545" width="9.140625" style="5"/>
    <col min="12546" max="12546" width="3.5703125" style="5" customWidth="1"/>
    <col min="12547" max="12547" width="40.85546875" style="5" customWidth="1"/>
    <col min="12548" max="12548" width="5.140625" style="5" customWidth="1"/>
    <col min="12549" max="12550" width="4.28515625" style="5" customWidth="1"/>
    <col min="12551" max="12551" width="8.5703125" style="5" customWidth="1"/>
    <col min="12552" max="12552" width="6.7109375" style="5" customWidth="1"/>
    <col min="12553" max="12553" width="11.28515625" style="5" customWidth="1"/>
    <col min="12554" max="12554" width="12.28515625" style="5" customWidth="1"/>
    <col min="12555" max="12801" width="9.140625" style="5"/>
    <col min="12802" max="12802" width="3.5703125" style="5" customWidth="1"/>
    <col min="12803" max="12803" width="40.85546875" style="5" customWidth="1"/>
    <col min="12804" max="12804" width="5.140625" style="5" customWidth="1"/>
    <col min="12805" max="12806" width="4.28515625" style="5" customWidth="1"/>
    <col min="12807" max="12807" width="8.5703125" style="5" customWidth="1"/>
    <col min="12808" max="12808" width="6.7109375" style="5" customWidth="1"/>
    <col min="12809" max="12809" width="11.28515625" style="5" customWidth="1"/>
    <col min="12810" max="12810" width="12.28515625" style="5" customWidth="1"/>
    <col min="12811" max="13057" width="9.140625" style="5"/>
    <col min="13058" max="13058" width="3.5703125" style="5" customWidth="1"/>
    <col min="13059" max="13059" width="40.85546875" style="5" customWidth="1"/>
    <col min="13060" max="13060" width="5.140625" style="5" customWidth="1"/>
    <col min="13061" max="13062" width="4.28515625" style="5" customWidth="1"/>
    <col min="13063" max="13063" width="8.5703125" style="5" customWidth="1"/>
    <col min="13064" max="13064" width="6.7109375" style="5" customWidth="1"/>
    <col min="13065" max="13065" width="11.28515625" style="5" customWidth="1"/>
    <col min="13066" max="13066" width="12.28515625" style="5" customWidth="1"/>
    <col min="13067" max="13313" width="9.140625" style="5"/>
    <col min="13314" max="13314" width="3.5703125" style="5" customWidth="1"/>
    <col min="13315" max="13315" width="40.85546875" style="5" customWidth="1"/>
    <col min="13316" max="13316" width="5.140625" style="5" customWidth="1"/>
    <col min="13317" max="13318" width="4.28515625" style="5" customWidth="1"/>
    <col min="13319" max="13319" width="8.5703125" style="5" customWidth="1"/>
    <col min="13320" max="13320" width="6.7109375" style="5" customWidth="1"/>
    <col min="13321" max="13321" width="11.28515625" style="5" customWidth="1"/>
    <col min="13322" max="13322" width="12.28515625" style="5" customWidth="1"/>
    <col min="13323" max="13569" width="9.140625" style="5"/>
    <col min="13570" max="13570" width="3.5703125" style="5" customWidth="1"/>
    <col min="13571" max="13571" width="40.85546875" style="5" customWidth="1"/>
    <col min="13572" max="13572" width="5.140625" style="5" customWidth="1"/>
    <col min="13573" max="13574" width="4.28515625" style="5" customWidth="1"/>
    <col min="13575" max="13575" width="8.5703125" style="5" customWidth="1"/>
    <col min="13576" max="13576" width="6.7109375" style="5" customWidth="1"/>
    <col min="13577" max="13577" width="11.28515625" style="5" customWidth="1"/>
    <col min="13578" max="13578" width="12.28515625" style="5" customWidth="1"/>
    <col min="13579" max="13825" width="9.140625" style="5"/>
    <col min="13826" max="13826" width="3.5703125" style="5" customWidth="1"/>
    <col min="13827" max="13827" width="40.85546875" style="5" customWidth="1"/>
    <col min="13828" max="13828" width="5.140625" style="5" customWidth="1"/>
    <col min="13829" max="13830" width="4.28515625" style="5" customWidth="1"/>
    <col min="13831" max="13831" width="8.5703125" style="5" customWidth="1"/>
    <col min="13832" max="13832" width="6.7109375" style="5" customWidth="1"/>
    <col min="13833" max="13833" width="11.28515625" style="5" customWidth="1"/>
    <col min="13834" max="13834" width="12.28515625" style="5" customWidth="1"/>
    <col min="13835" max="14081" width="9.140625" style="5"/>
    <col min="14082" max="14082" width="3.5703125" style="5" customWidth="1"/>
    <col min="14083" max="14083" width="40.85546875" style="5" customWidth="1"/>
    <col min="14084" max="14084" width="5.140625" style="5" customWidth="1"/>
    <col min="14085" max="14086" width="4.28515625" style="5" customWidth="1"/>
    <col min="14087" max="14087" width="8.5703125" style="5" customWidth="1"/>
    <col min="14088" max="14088" width="6.7109375" style="5" customWidth="1"/>
    <col min="14089" max="14089" width="11.28515625" style="5" customWidth="1"/>
    <col min="14090" max="14090" width="12.28515625" style="5" customWidth="1"/>
    <col min="14091" max="14337" width="9.140625" style="5"/>
    <col min="14338" max="14338" width="3.5703125" style="5" customWidth="1"/>
    <col min="14339" max="14339" width="40.85546875" style="5" customWidth="1"/>
    <col min="14340" max="14340" width="5.140625" style="5" customWidth="1"/>
    <col min="14341" max="14342" width="4.28515625" style="5" customWidth="1"/>
    <col min="14343" max="14343" width="8.5703125" style="5" customWidth="1"/>
    <col min="14344" max="14344" width="6.7109375" style="5" customWidth="1"/>
    <col min="14345" max="14345" width="11.28515625" style="5" customWidth="1"/>
    <col min="14346" max="14346" width="12.28515625" style="5" customWidth="1"/>
    <col min="14347" max="14593" width="9.140625" style="5"/>
    <col min="14594" max="14594" width="3.5703125" style="5" customWidth="1"/>
    <col min="14595" max="14595" width="40.85546875" style="5" customWidth="1"/>
    <col min="14596" max="14596" width="5.140625" style="5" customWidth="1"/>
    <col min="14597" max="14598" width="4.28515625" style="5" customWidth="1"/>
    <col min="14599" max="14599" width="8.5703125" style="5" customWidth="1"/>
    <col min="14600" max="14600" width="6.7109375" style="5" customWidth="1"/>
    <col min="14601" max="14601" width="11.28515625" style="5" customWidth="1"/>
    <col min="14602" max="14602" width="12.28515625" style="5" customWidth="1"/>
    <col min="14603" max="14849" width="9.140625" style="5"/>
    <col min="14850" max="14850" width="3.5703125" style="5" customWidth="1"/>
    <col min="14851" max="14851" width="40.85546875" style="5" customWidth="1"/>
    <col min="14852" max="14852" width="5.140625" style="5" customWidth="1"/>
    <col min="14853" max="14854" width="4.28515625" style="5" customWidth="1"/>
    <col min="14855" max="14855" width="8.5703125" style="5" customWidth="1"/>
    <col min="14856" max="14856" width="6.7109375" style="5" customWidth="1"/>
    <col min="14857" max="14857" width="11.28515625" style="5" customWidth="1"/>
    <col min="14858" max="14858" width="12.28515625" style="5" customWidth="1"/>
    <col min="14859" max="15105" width="9.140625" style="5"/>
    <col min="15106" max="15106" width="3.5703125" style="5" customWidth="1"/>
    <col min="15107" max="15107" width="40.85546875" style="5" customWidth="1"/>
    <col min="15108" max="15108" width="5.140625" style="5" customWidth="1"/>
    <col min="15109" max="15110" width="4.28515625" style="5" customWidth="1"/>
    <col min="15111" max="15111" width="8.5703125" style="5" customWidth="1"/>
    <col min="15112" max="15112" width="6.7109375" style="5" customWidth="1"/>
    <col min="15113" max="15113" width="11.28515625" style="5" customWidth="1"/>
    <col min="15114" max="15114" width="12.28515625" style="5" customWidth="1"/>
    <col min="15115" max="15361" width="9.140625" style="5"/>
    <col min="15362" max="15362" width="3.5703125" style="5" customWidth="1"/>
    <col min="15363" max="15363" width="40.85546875" style="5" customWidth="1"/>
    <col min="15364" max="15364" width="5.140625" style="5" customWidth="1"/>
    <col min="15365" max="15366" width="4.28515625" style="5" customWidth="1"/>
    <col min="15367" max="15367" width="8.5703125" style="5" customWidth="1"/>
    <col min="15368" max="15368" width="6.7109375" style="5" customWidth="1"/>
    <col min="15369" max="15369" width="11.28515625" style="5" customWidth="1"/>
    <col min="15370" max="15370" width="12.28515625" style="5" customWidth="1"/>
    <col min="15371" max="15617" width="9.140625" style="5"/>
    <col min="15618" max="15618" width="3.5703125" style="5" customWidth="1"/>
    <col min="15619" max="15619" width="40.85546875" style="5" customWidth="1"/>
    <col min="15620" max="15620" width="5.140625" style="5" customWidth="1"/>
    <col min="15621" max="15622" width="4.28515625" style="5" customWidth="1"/>
    <col min="15623" max="15623" width="8.5703125" style="5" customWidth="1"/>
    <col min="15624" max="15624" width="6.7109375" style="5" customWidth="1"/>
    <col min="15625" max="15625" width="11.28515625" style="5" customWidth="1"/>
    <col min="15626" max="15626" width="12.28515625" style="5" customWidth="1"/>
    <col min="15627" max="15873" width="9.140625" style="5"/>
    <col min="15874" max="15874" width="3.5703125" style="5" customWidth="1"/>
    <col min="15875" max="15875" width="40.85546875" style="5" customWidth="1"/>
    <col min="15876" max="15876" width="5.140625" style="5" customWidth="1"/>
    <col min="15877" max="15878" width="4.28515625" style="5" customWidth="1"/>
    <col min="15879" max="15879" width="8.5703125" style="5" customWidth="1"/>
    <col min="15880" max="15880" width="6.7109375" style="5" customWidth="1"/>
    <col min="15881" max="15881" width="11.28515625" style="5" customWidth="1"/>
    <col min="15882" max="15882" width="12.28515625" style="5" customWidth="1"/>
    <col min="15883" max="16129" width="9.140625" style="5"/>
    <col min="16130" max="16130" width="3.5703125" style="5" customWidth="1"/>
    <col min="16131" max="16131" width="40.85546875" style="5" customWidth="1"/>
    <col min="16132" max="16132" width="5.140625" style="5" customWidth="1"/>
    <col min="16133" max="16134" width="4.28515625" style="5" customWidth="1"/>
    <col min="16135" max="16135" width="8.5703125" style="5" customWidth="1"/>
    <col min="16136" max="16136" width="6.7109375" style="5" customWidth="1"/>
    <col min="16137" max="16137" width="11.28515625" style="5" customWidth="1"/>
    <col min="16138" max="16138" width="12.28515625" style="5" customWidth="1"/>
    <col min="16139" max="16384" width="9.140625" style="5"/>
  </cols>
  <sheetData>
    <row r="1" spans="1:12" ht="15.75" customHeight="1">
      <c r="F1" s="219"/>
      <c r="G1" s="219"/>
      <c r="H1" s="219"/>
      <c r="I1" s="219" t="s">
        <v>233</v>
      </c>
      <c r="J1" s="219"/>
    </row>
    <row r="2" spans="1:12" ht="54" customHeight="1">
      <c r="F2" s="220"/>
      <c r="G2" s="220"/>
      <c r="H2" s="220"/>
      <c r="I2" s="224" t="s">
        <v>243</v>
      </c>
      <c r="J2" s="224"/>
    </row>
    <row r="3" spans="1:12" ht="21.75" customHeight="1">
      <c r="F3" s="16"/>
      <c r="G3" s="16"/>
      <c r="H3" s="181"/>
      <c r="I3" s="167"/>
      <c r="J3" s="167"/>
    </row>
    <row r="4" spans="1:12" s="20" customFormat="1" ht="61.5" customHeight="1">
      <c r="A4" s="225" t="s">
        <v>249</v>
      </c>
      <c r="B4" s="225"/>
      <c r="C4" s="225"/>
      <c r="D4" s="225"/>
      <c r="E4" s="225"/>
      <c r="F4" s="225"/>
      <c r="G4" s="225"/>
      <c r="H4" s="225"/>
      <c r="I4" s="226"/>
      <c r="J4" s="214"/>
    </row>
    <row r="5" spans="1:12" s="7" customFormat="1">
      <c r="A5" s="6"/>
      <c r="B5" s="6"/>
      <c r="C5" s="6"/>
      <c r="D5" s="6"/>
      <c r="E5" s="215"/>
      <c r="F5" s="227" t="s">
        <v>102</v>
      </c>
      <c r="G5" s="227"/>
      <c r="H5" s="227"/>
      <c r="I5" s="227"/>
      <c r="J5" s="215"/>
    </row>
    <row r="6" spans="1:12" s="23" customFormat="1" ht="65.25" customHeight="1">
      <c r="A6" s="30" t="s">
        <v>5</v>
      </c>
      <c r="B6" s="30" t="s">
        <v>257</v>
      </c>
      <c r="C6" s="22" t="s">
        <v>14</v>
      </c>
      <c r="D6" s="22" t="s">
        <v>15</v>
      </c>
      <c r="E6" s="22" t="s">
        <v>16</v>
      </c>
      <c r="F6" s="22" t="s">
        <v>17</v>
      </c>
      <c r="G6" s="22"/>
      <c r="H6" s="182" t="s">
        <v>0</v>
      </c>
      <c r="I6" s="168" t="s">
        <v>250</v>
      </c>
      <c r="J6" s="168" t="s">
        <v>251</v>
      </c>
    </row>
    <row r="7" spans="1:12" s="32" customFormat="1" ht="15.75">
      <c r="A7" s="31">
        <v>1</v>
      </c>
      <c r="B7" s="28" t="s">
        <v>19</v>
      </c>
      <c r="C7" s="28" t="s">
        <v>6</v>
      </c>
      <c r="D7" s="28" t="s">
        <v>7</v>
      </c>
      <c r="E7" s="28" t="s">
        <v>8</v>
      </c>
      <c r="F7" s="28" t="s">
        <v>9</v>
      </c>
      <c r="G7" s="28"/>
      <c r="H7" s="31">
        <v>7</v>
      </c>
      <c r="I7" s="31">
        <v>8</v>
      </c>
      <c r="J7" s="31">
        <v>9</v>
      </c>
    </row>
    <row r="8" spans="1:12" s="24" customFormat="1" ht="23.25" customHeight="1">
      <c r="A8" s="70" t="s">
        <v>134</v>
      </c>
      <c r="B8" s="71" t="s">
        <v>26</v>
      </c>
      <c r="C8" s="71" t="str">
        <f>'[1]9 стр 2017'!C7</f>
        <v>01</v>
      </c>
      <c r="D8" s="71" t="s">
        <v>100</v>
      </c>
      <c r="E8" s="71" t="s">
        <v>112</v>
      </c>
      <c r="F8" s="71" t="s">
        <v>99</v>
      </c>
      <c r="G8" s="169">
        <f>G9+G14+G18</f>
        <v>3747346.35</v>
      </c>
      <c r="H8" s="183">
        <f t="shared" ref="H8:H9" si="0">I8-G8</f>
        <v>14370.449999999721</v>
      </c>
      <c r="I8" s="169">
        <f>I9+I14+I18</f>
        <v>3761716.8</v>
      </c>
      <c r="J8" s="169">
        <f>J9+J14+J18</f>
        <v>4388247.5999999996</v>
      </c>
      <c r="L8" s="200"/>
    </row>
    <row r="9" spans="1:12" s="24" customFormat="1" ht="59.25" customHeight="1">
      <c r="A9" s="70" t="s">
        <v>135</v>
      </c>
      <c r="B9" s="71" t="s">
        <v>26</v>
      </c>
      <c r="C9" s="71" t="str">
        <f>'[1]9 стр 2017'!C8</f>
        <v>01</v>
      </c>
      <c r="D9" s="71" t="str">
        <f>'[1]9 стр 2017'!D8</f>
        <v>02</v>
      </c>
      <c r="E9" s="71" t="s">
        <v>112</v>
      </c>
      <c r="F9" s="71" t="s">
        <v>99</v>
      </c>
      <c r="G9" s="169">
        <f t="shared" ref="G9:J9" si="1">G10</f>
        <v>777800</v>
      </c>
      <c r="H9" s="183">
        <f t="shared" si="0"/>
        <v>0</v>
      </c>
      <c r="I9" s="169">
        <f t="shared" si="1"/>
        <v>777800</v>
      </c>
      <c r="J9" s="169">
        <f t="shared" si="1"/>
        <v>777800</v>
      </c>
    </row>
    <row r="10" spans="1:12" s="24" customFormat="1" ht="45" customHeight="1">
      <c r="A10" s="197" t="s">
        <v>144</v>
      </c>
      <c r="B10" s="71" t="s">
        <v>26</v>
      </c>
      <c r="C10" s="71" t="str">
        <f>'[1]9 стр 2017'!C8</f>
        <v>01</v>
      </c>
      <c r="D10" s="71" t="str">
        <f>'[1]9 стр 2017'!D8</f>
        <v>02</v>
      </c>
      <c r="E10" s="71" t="s">
        <v>113</v>
      </c>
      <c r="F10" s="71" t="s">
        <v>99</v>
      </c>
      <c r="G10" s="169">
        <f>G11</f>
        <v>777800</v>
      </c>
      <c r="H10" s="183">
        <f t="shared" ref="H10:H17" si="2">I10-G10</f>
        <v>0</v>
      </c>
      <c r="I10" s="169">
        <f>I11</f>
        <v>777800</v>
      </c>
      <c r="J10" s="169">
        <f>J11</f>
        <v>777800</v>
      </c>
    </row>
    <row r="11" spans="1:12" s="24" customFormat="1" ht="41.25" customHeight="1">
      <c r="A11" s="70" t="s">
        <v>142</v>
      </c>
      <c r="B11" s="71" t="s">
        <v>26</v>
      </c>
      <c r="C11" s="71" t="str">
        <f>'[1]9 стр 2017'!C9</f>
        <v>01</v>
      </c>
      <c r="D11" s="71" t="str">
        <f>'[1]9 стр 2017'!D9</f>
        <v>02</v>
      </c>
      <c r="E11" s="71" t="s">
        <v>141</v>
      </c>
      <c r="F11" s="71" t="s">
        <v>99</v>
      </c>
      <c r="G11" s="169">
        <f>G12+G13</f>
        <v>777800</v>
      </c>
      <c r="H11" s="183">
        <f t="shared" si="2"/>
        <v>0</v>
      </c>
      <c r="I11" s="169">
        <f>I12+I13</f>
        <v>777800</v>
      </c>
      <c r="J11" s="169">
        <f>J12+J13</f>
        <v>777800</v>
      </c>
    </row>
    <row r="12" spans="1:12" s="24" customFormat="1" ht="42.75" customHeight="1">
      <c r="A12" s="21" t="s">
        <v>114</v>
      </c>
      <c r="B12" s="22" t="s">
        <v>26</v>
      </c>
      <c r="C12" s="22" t="str">
        <f>'[1]9 стр 2017'!C10</f>
        <v>01</v>
      </c>
      <c r="D12" s="22" t="str">
        <f>'[1]9 стр 2017'!D10</f>
        <v>02</v>
      </c>
      <c r="E12" s="22" t="s">
        <v>141</v>
      </c>
      <c r="F12" s="22" t="str">
        <f>'[1]9 стр 2017'!F10</f>
        <v>121</v>
      </c>
      <c r="G12" s="168">
        <v>597400</v>
      </c>
      <c r="H12" s="182">
        <f t="shared" si="2"/>
        <v>0</v>
      </c>
      <c r="I12" s="168">
        <v>597400</v>
      </c>
      <c r="J12" s="168">
        <v>597400</v>
      </c>
    </row>
    <row r="13" spans="1:12" s="24" customFormat="1" ht="63.75" customHeight="1">
      <c r="A13" s="21" t="s">
        <v>115</v>
      </c>
      <c r="B13" s="22" t="s">
        <v>26</v>
      </c>
      <c r="C13" s="22" t="str">
        <f>'[1]9 стр 2017'!C11</f>
        <v>01</v>
      </c>
      <c r="D13" s="22" t="str">
        <f>'[1]9 стр 2017'!D11</f>
        <v>02</v>
      </c>
      <c r="E13" s="22" t="s">
        <v>141</v>
      </c>
      <c r="F13" s="22" t="str">
        <f>'[1]9 стр 2017'!F11</f>
        <v>129</v>
      </c>
      <c r="G13" s="168">
        <v>180400</v>
      </c>
      <c r="H13" s="182">
        <f t="shared" si="2"/>
        <v>0</v>
      </c>
      <c r="I13" s="168">
        <v>180400</v>
      </c>
      <c r="J13" s="168">
        <v>180400</v>
      </c>
    </row>
    <row r="14" spans="1:12" s="25" customFormat="1" ht="21" customHeight="1">
      <c r="A14" s="70" t="s">
        <v>2</v>
      </c>
      <c r="B14" s="71" t="s">
        <v>26</v>
      </c>
      <c r="C14" s="71" t="str">
        <f>'[1]9 стр 2017'!C16</f>
        <v>01</v>
      </c>
      <c r="D14" s="71" t="str">
        <f>'[1]9 стр 2017'!D16</f>
        <v>11</v>
      </c>
      <c r="E14" s="189" t="s">
        <v>112</v>
      </c>
      <c r="F14" s="189" t="s">
        <v>99</v>
      </c>
      <c r="G14" s="169">
        <f>G15</f>
        <v>30000</v>
      </c>
      <c r="H14" s="183">
        <f t="shared" si="2"/>
        <v>0</v>
      </c>
      <c r="I14" s="169">
        <f t="shared" ref="I14:J16" si="3">I15</f>
        <v>30000</v>
      </c>
      <c r="J14" s="169">
        <f t="shared" si="3"/>
        <v>30000</v>
      </c>
    </row>
    <row r="15" spans="1:12" s="25" customFormat="1" ht="39.75" customHeight="1">
      <c r="A15" s="197" t="s">
        <v>144</v>
      </c>
      <c r="B15" s="71" t="s">
        <v>26</v>
      </c>
      <c r="C15" s="71" t="str">
        <f>'[1]9 стр 2017'!C17</f>
        <v>01</v>
      </c>
      <c r="D15" s="71" t="str">
        <f>'[1]9 стр 2017'!D17</f>
        <v>11</v>
      </c>
      <c r="E15" s="189" t="s">
        <v>111</v>
      </c>
      <c r="F15" s="189" t="s">
        <v>99</v>
      </c>
      <c r="G15" s="169">
        <f>G16</f>
        <v>30000</v>
      </c>
      <c r="H15" s="183">
        <f t="shared" si="2"/>
        <v>0</v>
      </c>
      <c r="I15" s="169">
        <f t="shared" si="3"/>
        <v>30000</v>
      </c>
      <c r="J15" s="169">
        <f t="shared" si="3"/>
        <v>30000</v>
      </c>
    </row>
    <row r="16" spans="1:12" s="24" customFormat="1" ht="20.25" customHeight="1">
      <c r="A16" s="70" t="s">
        <v>116</v>
      </c>
      <c r="B16" s="71" t="s">
        <v>26</v>
      </c>
      <c r="C16" s="71" t="s">
        <v>20</v>
      </c>
      <c r="D16" s="71" t="s">
        <v>37</v>
      </c>
      <c r="E16" s="189" t="s">
        <v>38</v>
      </c>
      <c r="F16" s="189" t="s">
        <v>99</v>
      </c>
      <c r="G16" s="169">
        <f>G17</f>
        <v>30000</v>
      </c>
      <c r="H16" s="183">
        <f t="shared" si="2"/>
        <v>0</v>
      </c>
      <c r="I16" s="169">
        <f t="shared" si="3"/>
        <v>30000</v>
      </c>
      <c r="J16" s="169">
        <f t="shared" si="3"/>
        <v>30000</v>
      </c>
    </row>
    <row r="17" spans="1:12" s="24" customFormat="1" ht="20.25" customHeight="1">
      <c r="A17" s="21" t="s">
        <v>125</v>
      </c>
      <c r="B17" s="22" t="s">
        <v>26</v>
      </c>
      <c r="C17" s="22" t="s">
        <v>20</v>
      </c>
      <c r="D17" s="22" t="s">
        <v>37</v>
      </c>
      <c r="E17" s="188" t="s">
        <v>38</v>
      </c>
      <c r="F17" s="188" t="s">
        <v>39</v>
      </c>
      <c r="G17" s="168">
        <v>30000</v>
      </c>
      <c r="H17" s="182">
        <f t="shared" si="2"/>
        <v>0</v>
      </c>
      <c r="I17" s="168">
        <v>30000</v>
      </c>
      <c r="J17" s="168">
        <v>30000</v>
      </c>
    </row>
    <row r="18" spans="1:12" s="24" customFormat="1" ht="23.25" customHeight="1">
      <c r="A18" s="70" t="s">
        <v>136</v>
      </c>
      <c r="B18" s="71" t="s">
        <v>26</v>
      </c>
      <c r="C18" s="71" t="str">
        <f>'[1]9 стр 2017'!C19</f>
        <v>01</v>
      </c>
      <c r="D18" s="71" t="str">
        <f>'[1]9 стр 2017'!D19</f>
        <v>13</v>
      </c>
      <c r="E18" s="189" t="s">
        <v>112</v>
      </c>
      <c r="F18" s="189" t="s">
        <v>99</v>
      </c>
      <c r="G18" s="169">
        <f>G25+G22+G19</f>
        <v>2939546.35</v>
      </c>
      <c r="H18" s="169">
        <f t="shared" ref="H18:H24" si="4">I18-G18</f>
        <v>14370.449999999721</v>
      </c>
      <c r="I18" s="169">
        <f>I19+I22+I25</f>
        <v>2953916.8</v>
      </c>
      <c r="J18" s="169">
        <f>J19+J22+J25</f>
        <v>3580447.6</v>
      </c>
    </row>
    <row r="19" spans="1:12" s="24" customFormat="1" ht="76.5" customHeight="1">
      <c r="A19" s="197" t="s">
        <v>188</v>
      </c>
      <c r="B19" s="71" t="s">
        <v>26</v>
      </c>
      <c r="C19" s="71" t="str">
        <f>'[1]9 стр 2017'!C17</f>
        <v>01</v>
      </c>
      <c r="D19" s="71" t="s">
        <v>21</v>
      </c>
      <c r="E19" s="189" t="s">
        <v>185</v>
      </c>
      <c r="F19" s="189" t="s">
        <v>99</v>
      </c>
      <c r="G19" s="169">
        <f>G20</f>
        <v>100000</v>
      </c>
      <c r="H19" s="169">
        <f t="shared" si="4"/>
        <v>0</v>
      </c>
      <c r="I19" s="169">
        <f>I20</f>
        <v>100000</v>
      </c>
      <c r="J19" s="169">
        <f>J20</f>
        <v>100000</v>
      </c>
    </row>
    <row r="20" spans="1:12" s="24" customFormat="1" ht="127.5" customHeight="1">
      <c r="A20" s="212" t="s">
        <v>189</v>
      </c>
      <c r="B20" s="71" t="s">
        <v>26</v>
      </c>
      <c r="C20" s="71" t="str">
        <f>'[1]9 стр 2017'!C18</f>
        <v>01</v>
      </c>
      <c r="D20" s="71" t="s">
        <v>21</v>
      </c>
      <c r="E20" s="189" t="s">
        <v>186</v>
      </c>
      <c r="F20" s="189" t="s">
        <v>99</v>
      </c>
      <c r="G20" s="169">
        <f>G21</f>
        <v>100000</v>
      </c>
      <c r="H20" s="169">
        <f t="shared" si="4"/>
        <v>0</v>
      </c>
      <c r="I20" s="169">
        <f>I21</f>
        <v>100000</v>
      </c>
      <c r="J20" s="169">
        <f>J21</f>
        <v>100000</v>
      </c>
    </row>
    <row r="21" spans="1:12" s="24" customFormat="1" ht="23.25" customHeight="1">
      <c r="A21" s="21" t="s">
        <v>124</v>
      </c>
      <c r="B21" s="22" t="s">
        <v>26</v>
      </c>
      <c r="C21" s="22" t="str">
        <f>'[1]9 стр 2017'!C19</f>
        <v>01</v>
      </c>
      <c r="D21" s="22" t="str">
        <f>'[1]9 стр 2017'!D19</f>
        <v>13</v>
      </c>
      <c r="E21" s="188" t="s">
        <v>187</v>
      </c>
      <c r="F21" s="188" t="s">
        <v>42</v>
      </c>
      <c r="G21" s="168">
        <v>100000</v>
      </c>
      <c r="H21" s="168">
        <f t="shared" si="4"/>
        <v>0</v>
      </c>
      <c r="I21" s="168">
        <v>100000</v>
      </c>
      <c r="J21" s="168">
        <v>100000</v>
      </c>
      <c r="L21" s="213"/>
    </row>
    <row r="22" spans="1:12" s="24" customFormat="1" ht="76.5" customHeight="1">
      <c r="A22" s="204" t="s">
        <v>172</v>
      </c>
      <c r="B22" s="71" t="s">
        <v>26</v>
      </c>
      <c r="C22" s="71" t="str">
        <f>'[1]9 стр 2017'!C20</f>
        <v>01</v>
      </c>
      <c r="D22" s="71" t="str">
        <f>'[1]9 стр 2017'!D20</f>
        <v>13</v>
      </c>
      <c r="E22" s="189" t="s">
        <v>170</v>
      </c>
      <c r="F22" s="189" t="s">
        <v>99</v>
      </c>
      <c r="G22" s="169">
        <f>G23</f>
        <v>4613</v>
      </c>
      <c r="H22" s="169">
        <f t="shared" si="4"/>
        <v>0</v>
      </c>
      <c r="I22" s="169">
        <f>I23</f>
        <v>4613</v>
      </c>
      <c r="J22" s="169">
        <f>J23</f>
        <v>4613</v>
      </c>
    </row>
    <row r="23" spans="1:12" s="24" customFormat="1" ht="116.25" customHeight="1">
      <c r="A23" s="204" t="s">
        <v>173</v>
      </c>
      <c r="B23" s="71" t="s">
        <v>26</v>
      </c>
      <c r="C23" s="71" t="str">
        <f>'[1]9 стр 2017'!C21</f>
        <v>01</v>
      </c>
      <c r="D23" s="71" t="str">
        <f>'[1]9 стр 2017'!D21</f>
        <v>13</v>
      </c>
      <c r="E23" s="189" t="s">
        <v>171</v>
      </c>
      <c r="F23" s="189" t="s">
        <v>99</v>
      </c>
      <c r="G23" s="169">
        <f>G24</f>
        <v>4613</v>
      </c>
      <c r="H23" s="169">
        <f t="shared" si="4"/>
        <v>0</v>
      </c>
      <c r="I23" s="169">
        <f>I24</f>
        <v>4613</v>
      </c>
      <c r="J23" s="169">
        <f>J24</f>
        <v>4613</v>
      </c>
    </row>
    <row r="24" spans="1:12" s="24" customFormat="1" ht="23.25" customHeight="1">
      <c r="A24" s="21" t="s">
        <v>124</v>
      </c>
      <c r="B24" s="22" t="s">
        <v>26</v>
      </c>
      <c r="C24" s="22" t="str">
        <f>'[1]9 стр 2017'!C22</f>
        <v>01</v>
      </c>
      <c r="D24" s="22" t="str">
        <f>'[1]9 стр 2017'!D22</f>
        <v>13</v>
      </c>
      <c r="E24" s="188" t="s">
        <v>171</v>
      </c>
      <c r="F24" s="188" t="s">
        <v>42</v>
      </c>
      <c r="G24" s="168">
        <v>4613</v>
      </c>
      <c r="H24" s="168">
        <f t="shared" si="4"/>
        <v>0</v>
      </c>
      <c r="I24" s="168">
        <v>4613</v>
      </c>
      <c r="J24" s="168">
        <v>4613</v>
      </c>
    </row>
    <row r="25" spans="1:12" s="24" customFormat="1" ht="40.5" customHeight="1">
      <c r="A25" s="197" t="s">
        <v>144</v>
      </c>
      <c r="B25" s="71" t="s">
        <v>26</v>
      </c>
      <c r="C25" s="71" t="str">
        <f>'[1]9 стр 2017'!C20</f>
        <v>01</v>
      </c>
      <c r="D25" s="71" t="str">
        <f>'[1]9 стр 2017'!D20</f>
        <v>13</v>
      </c>
      <c r="E25" s="189" t="s">
        <v>111</v>
      </c>
      <c r="F25" s="71" t="s">
        <v>99</v>
      </c>
      <c r="G25" s="169">
        <f>G26+G28+G34+G41</f>
        <v>2834933.35</v>
      </c>
      <c r="H25" s="169">
        <f>I25-G25</f>
        <v>14370.449999999721</v>
      </c>
      <c r="I25" s="169">
        <f>I26+I28+I34+I41</f>
        <v>2849303.8</v>
      </c>
      <c r="J25" s="169">
        <f>J26+J28+J34+J41</f>
        <v>3475834.6</v>
      </c>
    </row>
    <row r="26" spans="1:12" s="24" customFormat="1" ht="90" customHeight="1">
      <c r="A26" s="201" t="s">
        <v>143</v>
      </c>
      <c r="B26" s="71" t="s">
        <v>26</v>
      </c>
      <c r="C26" s="71" t="str">
        <f>'[1]9 стр 2017'!C21</f>
        <v>01</v>
      </c>
      <c r="D26" s="71" t="str">
        <f>'[1]9 стр 2017'!D21</f>
        <v>13</v>
      </c>
      <c r="E26" s="71" t="s">
        <v>238</v>
      </c>
      <c r="F26" s="71" t="s">
        <v>99</v>
      </c>
      <c r="G26" s="169">
        <f>G27</f>
        <v>14500</v>
      </c>
      <c r="H26" s="169">
        <f>I26-G26</f>
        <v>600</v>
      </c>
      <c r="I26" s="169">
        <f>I27</f>
        <v>15100</v>
      </c>
      <c r="J26" s="169">
        <f>J27</f>
        <v>15100</v>
      </c>
    </row>
    <row r="27" spans="1:12" s="24" customFormat="1" ht="23.25" customHeight="1">
      <c r="A27" s="21" t="s">
        <v>124</v>
      </c>
      <c r="B27" s="22" t="s">
        <v>26</v>
      </c>
      <c r="C27" s="22" t="str">
        <f>'[1]9 стр 2017'!C22</f>
        <v>01</v>
      </c>
      <c r="D27" s="22" t="str">
        <f>'[1]9 стр 2017'!D22</f>
        <v>13</v>
      </c>
      <c r="E27" s="22" t="s">
        <v>238</v>
      </c>
      <c r="F27" s="22" t="s">
        <v>42</v>
      </c>
      <c r="G27" s="168">
        <v>14500</v>
      </c>
      <c r="H27" s="168">
        <f>I27-G27</f>
        <v>600</v>
      </c>
      <c r="I27" s="168">
        <v>15100</v>
      </c>
      <c r="J27" s="168">
        <v>15100</v>
      </c>
    </row>
    <row r="28" spans="1:12" s="24" customFormat="1" ht="65.25" customHeight="1">
      <c r="A28" s="70" t="s">
        <v>145</v>
      </c>
      <c r="B28" s="71" t="s">
        <v>26</v>
      </c>
      <c r="C28" s="71" t="str">
        <f>'[1]9 стр 2017'!C21</f>
        <v>01</v>
      </c>
      <c r="D28" s="71" t="str">
        <f>'[1]9 стр 2017'!D21</f>
        <v>13</v>
      </c>
      <c r="E28" s="189" t="s">
        <v>237</v>
      </c>
      <c r="F28" s="189" t="s">
        <v>99</v>
      </c>
      <c r="G28" s="169">
        <f>G29+G30+G33+G31+G32</f>
        <v>1288424</v>
      </c>
      <c r="H28" s="169">
        <f>I28-G28</f>
        <v>-221001</v>
      </c>
      <c r="I28" s="169">
        <f>I29+I30+I33+I31+I32</f>
        <v>1067423</v>
      </c>
      <c r="J28" s="169">
        <f>J29+J30+J33+J31+J32</f>
        <v>1067423</v>
      </c>
    </row>
    <row r="29" spans="1:12" s="25" customFormat="1" ht="36" customHeight="1">
      <c r="A29" s="21" t="s">
        <v>33</v>
      </c>
      <c r="B29" s="22" t="s">
        <v>26</v>
      </c>
      <c r="C29" s="22" t="s">
        <v>20</v>
      </c>
      <c r="D29" s="22" t="s">
        <v>21</v>
      </c>
      <c r="E29" s="188" t="s">
        <v>237</v>
      </c>
      <c r="F29" s="188" t="s">
        <v>31</v>
      </c>
      <c r="G29" s="168">
        <v>871050</v>
      </c>
      <c r="H29" s="168">
        <f>I29-G29</f>
        <v>-317250</v>
      </c>
      <c r="I29" s="168">
        <v>553800</v>
      </c>
      <c r="J29" s="168">
        <v>553800</v>
      </c>
    </row>
    <row r="30" spans="1:12" s="25" customFormat="1" ht="57" customHeight="1">
      <c r="A30" s="21" t="s">
        <v>34</v>
      </c>
      <c r="B30" s="22" t="s">
        <v>26</v>
      </c>
      <c r="C30" s="22" t="s">
        <v>20</v>
      </c>
      <c r="D30" s="22" t="s">
        <v>21</v>
      </c>
      <c r="E30" s="188" t="s">
        <v>237</v>
      </c>
      <c r="F30" s="188" t="s">
        <v>32</v>
      </c>
      <c r="G30" s="168">
        <v>263100</v>
      </c>
      <c r="H30" s="168">
        <f>I30-G30</f>
        <v>-95850</v>
      </c>
      <c r="I30" s="168">
        <v>167250</v>
      </c>
      <c r="J30" s="168">
        <v>167250</v>
      </c>
    </row>
    <row r="31" spans="1:12" s="25" customFormat="1" ht="37.5">
      <c r="A31" s="21" t="s">
        <v>76</v>
      </c>
      <c r="B31" s="22" t="s">
        <v>26</v>
      </c>
      <c r="C31" s="22" t="s">
        <v>20</v>
      </c>
      <c r="D31" s="22" t="s">
        <v>21</v>
      </c>
      <c r="E31" s="188" t="s">
        <v>237</v>
      </c>
      <c r="F31" s="188" t="s">
        <v>41</v>
      </c>
      <c r="G31" s="168">
        <v>0</v>
      </c>
      <c r="H31" s="168">
        <f t="shared" ref="H31:H32" si="5">I31-G31</f>
        <v>141500</v>
      </c>
      <c r="I31" s="168">
        <v>141500</v>
      </c>
      <c r="J31" s="168">
        <v>141500</v>
      </c>
    </row>
    <row r="32" spans="1:12" s="25" customFormat="1" ht="18.75">
      <c r="A32" s="21" t="s">
        <v>124</v>
      </c>
      <c r="B32" s="22" t="s">
        <v>26</v>
      </c>
      <c r="C32" s="22" t="s">
        <v>20</v>
      </c>
      <c r="D32" s="22" t="s">
        <v>21</v>
      </c>
      <c r="E32" s="188" t="s">
        <v>237</v>
      </c>
      <c r="F32" s="188" t="s">
        <v>42</v>
      </c>
      <c r="G32" s="168">
        <v>154274</v>
      </c>
      <c r="H32" s="168">
        <f t="shared" si="5"/>
        <v>9699</v>
      </c>
      <c r="I32" s="168">
        <v>163973</v>
      </c>
      <c r="J32" s="168">
        <v>163973</v>
      </c>
    </row>
    <row r="33" spans="1:10" s="25" customFormat="1" ht="37.5">
      <c r="A33" s="21" t="s">
        <v>133</v>
      </c>
      <c r="B33" s="22" t="s">
        <v>26</v>
      </c>
      <c r="C33" s="22" t="s">
        <v>20</v>
      </c>
      <c r="D33" s="22" t="s">
        <v>21</v>
      </c>
      <c r="E33" s="188" t="s">
        <v>237</v>
      </c>
      <c r="F33" s="188" t="s">
        <v>131</v>
      </c>
      <c r="G33" s="168">
        <v>0</v>
      </c>
      <c r="H33" s="168">
        <f t="shared" ref="H33:H37" si="6">I33-G33</f>
        <v>40900</v>
      </c>
      <c r="I33" s="168">
        <v>40900</v>
      </c>
      <c r="J33" s="168">
        <v>40900</v>
      </c>
    </row>
    <row r="34" spans="1:10" s="24" customFormat="1" ht="65.25" customHeight="1">
      <c r="A34" s="70" t="s">
        <v>147</v>
      </c>
      <c r="B34" s="71" t="s">
        <v>26</v>
      </c>
      <c r="C34" s="71" t="s">
        <v>20</v>
      </c>
      <c r="D34" s="71" t="s">
        <v>21</v>
      </c>
      <c r="E34" s="189" t="s">
        <v>146</v>
      </c>
      <c r="F34" s="189" t="s">
        <v>99</v>
      </c>
      <c r="G34" s="169">
        <f>G37+G38+G39+G35+G36+G40</f>
        <v>1176676</v>
      </c>
      <c r="H34" s="169">
        <f t="shared" si="6"/>
        <v>204474</v>
      </c>
      <c r="I34" s="169">
        <f>I37+I38+I39+I35+I36+I40</f>
        <v>1381150</v>
      </c>
      <c r="J34" s="169">
        <f>J37+J38+J39+J35+J36+J40</f>
        <v>1381150</v>
      </c>
    </row>
    <row r="35" spans="1:10" s="24" customFormat="1" ht="65.25" customHeight="1">
      <c r="A35" s="21" t="s">
        <v>33</v>
      </c>
      <c r="B35" s="22" t="s">
        <v>26</v>
      </c>
      <c r="C35" s="22" t="s">
        <v>20</v>
      </c>
      <c r="D35" s="22" t="s">
        <v>21</v>
      </c>
      <c r="E35" s="188" t="s">
        <v>146</v>
      </c>
      <c r="F35" s="188" t="s">
        <v>31</v>
      </c>
      <c r="G35" s="168">
        <v>629200</v>
      </c>
      <c r="H35" s="168">
        <f t="shared" si="6"/>
        <v>428900</v>
      </c>
      <c r="I35" s="168">
        <v>1058100</v>
      </c>
      <c r="J35" s="168">
        <v>1058100</v>
      </c>
    </row>
    <row r="36" spans="1:10" s="24" customFormat="1" ht="65.25" customHeight="1">
      <c r="A36" s="21" t="s">
        <v>34</v>
      </c>
      <c r="B36" s="22" t="s">
        <v>26</v>
      </c>
      <c r="C36" s="22" t="s">
        <v>20</v>
      </c>
      <c r="D36" s="22" t="s">
        <v>21</v>
      </c>
      <c r="E36" s="188" t="s">
        <v>146</v>
      </c>
      <c r="F36" s="188" t="s">
        <v>32</v>
      </c>
      <c r="G36" s="168">
        <v>190050</v>
      </c>
      <c r="H36" s="168">
        <f t="shared" si="6"/>
        <v>129500</v>
      </c>
      <c r="I36" s="168">
        <v>319550</v>
      </c>
      <c r="J36" s="168">
        <v>319550</v>
      </c>
    </row>
    <row r="37" spans="1:10" s="25" customFormat="1" ht="45" customHeight="1">
      <c r="A37" s="21" t="s">
        <v>76</v>
      </c>
      <c r="B37" s="22" t="s">
        <v>26</v>
      </c>
      <c r="C37" s="22" t="s">
        <v>20</v>
      </c>
      <c r="D37" s="22" t="s">
        <v>21</v>
      </c>
      <c r="E37" s="188" t="s">
        <v>146</v>
      </c>
      <c r="F37" s="188" t="s">
        <v>41</v>
      </c>
      <c r="G37" s="168">
        <v>97000</v>
      </c>
      <c r="H37" s="168">
        <f t="shared" si="6"/>
        <v>-97000</v>
      </c>
      <c r="I37" s="168">
        <v>0</v>
      </c>
      <c r="J37" s="168">
        <v>0</v>
      </c>
    </row>
    <row r="38" spans="1:10" s="25" customFormat="1" ht="39" customHeight="1">
      <c r="A38" s="21" t="s">
        <v>124</v>
      </c>
      <c r="B38" s="22" t="s">
        <v>26</v>
      </c>
      <c r="C38" s="22" t="s">
        <v>20</v>
      </c>
      <c r="D38" s="22" t="s">
        <v>21</v>
      </c>
      <c r="E38" s="188" t="s">
        <v>146</v>
      </c>
      <c r="F38" s="188" t="s">
        <v>42</v>
      </c>
      <c r="G38" s="168">
        <v>238226</v>
      </c>
      <c r="H38" s="168">
        <f>I38-G38</f>
        <v>-238226</v>
      </c>
      <c r="I38" s="168">
        <v>0</v>
      </c>
      <c r="J38" s="168">
        <v>0</v>
      </c>
    </row>
    <row r="39" spans="1:10" s="25" customFormat="1" ht="25.5" customHeight="1">
      <c r="A39" s="21" t="s">
        <v>133</v>
      </c>
      <c r="B39" s="22" t="s">
        <v>26</v>
      </c>
      <c r="C39" s="22" t="s">
        <v>20</v>
      </c>
      <c r="D39" s="22" t="s">
        <v>21</v>
      </c>
      <c r="E39" s="188" t="s">
        <v>146</v>
      </c>
      <c r="F39" s="188" t="s">
        <v>131</v>
      </c>
      <c r="G39" s="168">
        <v>20200</v>
      </c>
      <c r="H39" s="168">
        <f>I39-G39</f>
        <v>-20200</v>
      </c>
      <c r="I39" s="168">
        <v>0</v>
      </c>
      <c r="J39" s="168">
        <v>0</v>
      </c>
    </row>
    <row r="40" spans="1:10" s="25" customFormat="1" ht="25.5" customHeight="1">
      <c r="A40" s="21" t="s">
        <v>126</v>
      </c>
      <c r="B40" s="22" t="s">
        <v>26</v>
      </c>
      <c r="C40" s="22" t="s">
        <v>20</v>
      </c>
      <c r="D40" s="22" t="s">
        <v>21</v>
      </c>
      <c r="E40" s="188" t="s">
        <v>146</v>
      </c>
      <c r="F40" s="188" t="s">
        <v>44</v>
      </c>
      <c r="G40" s="168">
        <v>2000</v>
      </c>
      <c r="H40" s="168">
        <f>I40-G40</f>
        <v>1500</v>
      </c>
      <c r="I40" s="168">
        <v>3500</v>
      </c>
      <c r="J40" s="168">
        <v>3500</v>
      </c>
    </row>
    <row r="41" spans="1:10" s="25" customFormat="1" ht="57" customHeight="1">
      <c r="A41" s="221" t="s">
        <v>229</v>
      </c>
      <c r="B41" s="71" t="s">
        <v>26</v>
      </c>
      <c r="C41" s="71" t="s">
        <v>20</v>
      </c>
      <c r="D41" s="71" t="s">
        <v>21</v>
      </c>
      <c r="E41" s="189" t="s">
        <v>230</v>
      </c>
      <c r="F41" s="189" t="s">
        <v>99</v>
      </c>
      <c r="G41" s="169">
        <f>G42</f>
        <v>355333.35</v>
      </c>
      <c r="H41" s="169">
        <f t="shared" ref="H41:H84" si="7">I41-G41</f>
        <v>30297.450000000012</v>
      </c>
      <c r="I41" s="169">
        <f>I42</f>
        <v>385630.8</v>
      </c>
      <c r="J41" s="169">
        <f>J42</f>
        <v>1012161.6</v>
      </c>
    </row>
    <row r="42" spans="1:10" s="25" customFormat="1" ht="25.5" customHeight="1">
      <c r="A42" s="218" t="s">
        <v>231</v>
      </c>
      <c r="B42" s="22" t="s">
        <v>26</v>
      </c>
      <c r="C42" s="22" t="s">
        <v>20</v>
      </c>
      <c r="D42" s="22" t="s">
        <v>21</v>
      </c>
      <c r="E42" s="188" t="s">
        <v>230</v>
      </c>
      <c r="F42" s="188" t="s">
        <v>39</v>
      </c>
      <c r="G42" s="168">
        <v>355333.35</v>
      </c>
      <c r="H42" s="168">
        <f t="shared" si="7"/>
        <v>30297.450000000012</v>
      </c>
      <c r="I42" s="168">
        <v>385630.8</v>
      </c>
      <c r="J42" s="168">
        <v>1012161.6</v>
      </c>
    </row>
    <row r="43" spans="1:10" ht="18.75">
      <c r="A43" s="174" t="s">
        <v>129</v>
      </c>
      <c r="B43" s="71" t="s">
        <v>26</v>
      </c>
      <c r="C43" s="177" t="str">
        <f>'[1]9 стр 2017'!C32</f>
        <v>02</v>
      </c>
      <c r="D43" s="177" t="s">
        <v>100</v>
      </c>
      <c r="E43" s="177" t="s">
        <v>98</v>
      </c>
      <c r="F43" s="177" t="s">
        <v>99</v>
      </c>
      <c r="G43" s="169">
        <f>G44</f>
        <v>182300</v>
      </c>
      <c r="H43" s="183">
        <f t="shared" si="7"/>
        <v>15900</v>
      </c>
      <c r="I43" s="169">
        <f>I44</f>
        <v>198200</v>
      </c>
      <c r="J43" s="169">
        <f>J44</f>
        <v>206500</v>
      </c>
    </row>
    <row r="44" spans="1:10" ht="37.5">
      <c r="A44" s="174" t="s">
        <v>130</v>
      </c>
      <c r="B44" s="71" t="s">
        <v>26</v>
      </c>
      <c r="C44" s="177" t="str">
        <f>'[1]9 стр 2017'!C33</f>
        <v>02</v>
      </c>
      <c r="D44" s="177" t="str">
        <f>'[1]9 стр 2017'!D33</f>
        <v>03</v>
      </c>
      <c r="E44" s="177" t="s">
        <v>98</v>
      </c>
      <c r="F44" s="177" t="s">
        <v>99</v>
      </c>
      <c r="G44" s="169">
        <f>G45</f>
        <v>182300</v>
      </c>
      <c r="H44" s="183">
        <f t="shared" si="7"/>
        <v>15900</v>
      </c>
      <c r="I44" s="169">
        <f>I45</f>
        <v>198200</v>
      </c>
      <c r="J44" s="169">
        <f>J45</f>
        <v>206500</v>
      </c>
    </row>
    <row r="45" spans="1:10" ht="56.25">
      <c r="A45" s="173" t="s">
        <v>138</v>
      </c>
      <c r="B45" s="22" t="s">
        <v>26</v>
      </c>
      <c r="C45" s="41" t="str">
        <f>'[1]9 стр 2017'!C34</f>
        <v>02</v>
      </c>
      <c r="D45" s="41" t="str">
        <f>'[1]9 стр 2017'!D34</f>
        <v>03</v>
      </c>
      <c r="E45" s="41" t="s">
        <v>236</v>
      </c>
      <c r="F45" s="41" t="s">
        <v>99</v>
      </c>
      <c r="G45" s="168">
        <f>G46+G47</f>
        <v>182300</v>
      </c>
      <c r="H45" s="182">
        <f t="shared" si="7"/>
        <v>15900</v>
      </c>
      <c r="I45" s="168">
        <f>I46+I47</f>
        <v>198200</v>
      </c>
      <c r="J45" s="168">
        <f>J46+J47</f>
        <v>206500</v>
      </c>
    </row>
    <row r="46" spans="1:10" ht="56.25">
      <c r="A46" s="21" t="s">
        <v>114</v>
      </c>
      <c r="B46" s="22" t="s">
        <v>26</v>
      </c>
      <c r="C46" s="41" t="str">
        <f>'[1]9 стр 2017'!C35</f>
        <v>02</v>
      </c>
      <c r="D46" s="41" t="str">
        <f>'[1]9 стр 2017'!D35</f>
        <v>03</v>
      </c>
      <c r="E46" s="41" t="s">
        <v>236</v>
      </c>
      <c r="F46" s="41" t="str">
        <f>'[1]9 стр 2017'!F35</f>
        <v>121</v>
      </c>
      <c r="G46" s="168">
        <v>140000</v>
      </c>
      <c r="H46" s="182">
        <f t="shared" si="7"/>
        <v>12250</v>
      </c>
      <c r="I46" s="168">
        <v>152250</v>
      </c>
      <c r="J46" s="168">
        <v>158600</v>
      </c>
    </row>
    <row r="47" spans="1:10" ht="57" customHeight="1">
      <c r="A47" s="21" t="s">
        <v>115</v>
      </c>
      <c r="B47" s="22" t="s">
        <v>26</v>
      </c>
      <c r="C47" s="41" t="str">
        <f>'[1]9 стр 2017'!C36</f>
        <v>02</v>
      </c>
      <c r="D47" s="41" t="str">
        <f>'[1]9 стр 2017'!D36</f>
        <v>03</v>
      </c>
      <c r="E47" s="41" t="s">
        <v>236</v>
      </c>
      <c r="F47" s="41" t="str">
        <f>'[1]9 стр 2017'!F36</f>
        <v>129</v>
      </c>
      <c r="G47" s="168">
        <v>42300</v>
      </c>
      <c r="H47" s="182">
        <f t="shared" si="7"/>
        <v>3650</v>
      </c>
      <c r="I47" s="168">
        <v>45950</v>
      </c>
      <c r="J47" s="168">
        <v>47900</v>
      </c>
    </row>
    <row r="48" spans="1:10" s="186" customFormat="1" ht="35.25" customHeight="1">
      <c r="A48" s="174" t="s">
        <v>137</v>
      </c>
      <c r="B48" s="71" t="s">
        <v>26</v>
      </c>
      <c r="C48" s="177" t="str">
        <f>'[1]9 стр 2017'!C37</f>
        <v>03</v>
      </c>
      <c r="D48" s="177" t="s">
        <v>100</v>
      </c>
      <c r="E48" s="177" t="s">
        <v>98</v>
      </c>
      <c r="F48" s="177" t="s">
        <v>99</v>
      </c>
      <c r="G48" s="169">
        <f>G49+G71</f>
        <v>2115683</v>
      </c>
      <c r="H48" s="183">
        <f t="shared" si="7"/>
        <v>645116.68000000017</v>
      </c>
      <c r="I48" s="169">
        <f>I49+I71</f>
        <v>2760799.68</v>
      </c>
      <c r="J48" s="169">
        <f>J49+J71</f>
        <v>293489.68</v>
      </c>
    </row>
    <row r="49" spans="1:10" s="186" customFormat="1" ht="56.25" customHeight="1">
      <c r="A49" s="174" t="s">
        <v>127</v>
      </c>
      <c r="B49" s="71" t="s">
        <v>26</v>
      </c>
      <c r="C49" s="177" t="str">
        <f>'[1]9 стр 2017'!C38</f>
        <v>03</v>
      </c>
      <c r="D49" s="177" t="s">
        <v>110</v>
      </c>
      <c r="E49" s="177" t="s">
        <v>98</v>
      </c>
      <c r="F49" s="177" t="s">
        <v>99</v>
      </c>
      <c r="G49" s="169">
        <f>G50+G68</f>
        <v>2115683</v>
      </c>
      <c r="H49" s="183">
        <f t="shared" si="7"/>
        <v>604327</v>
      </c>
      <c r="I49" s="169">
        <f>I50+I68</f>
        <v>2720010</v>
      </c>
      <c r="J49" s="169">
        <f>J50+J68</f>
        <v>252700</v>
      </c>
    </row>
    <row r="50" spans="1:10" s="186" customFormat="1" ht="60.75" customHeight="1">
      <c r="A50" s="174" t="s">
        <v>174</v>
      </c>
      <c r="B50" s="71" t="s">
        <v>26</v>
      </c>
      <c r="C50" s="177" t="s">
        <v>27</v>
      </c>
      <c r="D50" s="177" t="s">
        <v>110</v>
      </c>
      <c r="E50" s="177" t="s">
        <v>152</v>
      </c>
      <c r="F50" s="177" t="s">
        <v>99</v>
      </c>
      <c r="G50" s="169">
        <f>G51+G55</f>
        <v>2115683</v>
      </c>
      <c r="H50" s="183">
        <f t="shared" si="7"/>
        <v>604327</v>
      </c>
      <c r="I50" s="169">
        <f>I51+I55</f>
        <v>2720010</v>
      </c>
      <c r="J50" s="169">
        <f>J51+J55</f>
        <v>252700</v>
      </c>
    </row>
    <row r="51" spans="1:10" s="186" customFormat="1" ht="45" customHeight="1">
      <c r="A51" s="174" t="s">
        <v>175</v>
      </c>
      <c r="B51" s="71" t="s">
        <v>26</v>
      </c>
      <c r="C51" s="177" t="s">
        <v>27</v>
      </c>
      <c r="D51" s="177" t="s">
        <v>110</v>
      </c>
      <c r="E51" s="177" t="s">
        <v>148</v>
      </c>
      <c r="F51" s="177" t="s">
        <v>99</v>
      </c>
      <c r="G51" s="169">
        <f>G52+G53+G54</f>
        <v>0</v>
      </c>
      <c r="H51" s="183">
        <f t="shared" si="7"/>
        <v>252700</v>
      </c>
      <c r="I51" s="169">
        <f>I52+I53</f>
        <v>252700</v>
      </c>
      <c r="J51" s="169">
        <f>J52+J53</f>
        <v>252700</v>
      </c>
    </row>
    <row r="52" spans="1:10" s="186" customFormat="1" ht="24.75" customHeight="1">
      <c r="A52" s="205" t="s">
        <v>177</v>
      </c>
      <c r="B52" s="22" t="s">
        <v>26</v>
      </c>
      <c r="C52" s="41" t="s">
        <v>27</v>
      </c>
      <c r="D52" s="41" t="s">
        <v>110</v>
      </c>
      <c r="E52" s="41" t="s">
        <v>148</v>
      </c>
      <c r="F52" s="41" t="s">
        <v>149</v>
      </c>
      <c r="G52" s="168">
        <v>0</v>
      </c>
      <c r="H52" s="182">
        <f t="shared" si="7"/>
        <v>194100</v>
      </c>
      <c r="I52" s="168">
        <v>194100</v>
      </c>
      <c r="J52" s="168">
        <v>194100</v>
      </c>
    </row>
    <row r="53" spans="1:10" s="186" customFormat="1" ht="59.25" customHeight="1">
      <c r="A53" s="205" t="s">
        <v>178</v>
      </c>
      <c r="B53" s="22" t="s">
        <v>26</v>
      </c>
      <c r="C53" s="41" t="s">
        <v>27</v>
      </c>
      <c r="D53" s="41" t="s">
        <v>110</v>
      </c>
      <c r="E53" s="41" t="s">
        <v>148</v>
      </c>
      <c r="F53" s="41" t="s">
        <v>150</v>
      </c>
      <c r="G53" s="168">
        <v>0</v>
      </c>
      <c r="H53" s="182">
        <f t="shared" si="7"/>
        <v>58600</v>
      </c>
      <c r="I53" s="168">
        <v>58600</v>
      </c>
      <c r="J53" s="168">
        <v>58600</v>
      </c>
    </row>
    <row r="54" spans="1:10" s="186" customFormat="1" ht="25.5" hidden="1" customHeight="1">
      <c r="A54" s="21" t="s">
        <v>124</v>
      </c>
      <c r="B54" s="71" t="s">
        <v>26</v>
      </c>
      <c r="C54" s="41" t="s">
        <v>27</v>
      </c>
      <c r="D54" s="41" t="s">
        <v>110</v>
      </c>
      <c r="E54" s="41" t="s">
        <v>148</v>
      </c>
      <c r="F54" s="41" t="s">
        <v>42</v>
      </c>
      <c r="G54" s="168">
        <v>0</v>
      </c>
      <c r="H54" s="182"/>
      <c r="I54" s="168">
        <v>0</v>
      </c>
      <c r="J54" s="168">
        <v>0</v>
      </c>
    </row>
    <row r="55" spans="1:10" s="186" customFormat="1" ht="96" customHeight="1">
      <c r="A55" s="174" t="s">
        <v>176</v>
      </c>
      <c r="B55" s="71" t="s">
        <v>26</v>
      </c>
      <c r="C55" s="177" t="s">
        <v>27</v>
      </c>
      <c r="D55" s="177" t="s">
        <v>110</v>
      </c>
      <c r="E55" s="177" t="s">
        <v>159</v>
      </c>
      <c r="F55" s="177" t="s">
        <v>99</v>
      </c>
      <c r="G55" s="169">
        <f>G56+G57+G58</f>
        <v>2115683</v>
      </c>
      <c r="H55" s="183">
        <f t="shared" si="7"/>
        <v>351627</v>
      </c>
      <c r="I55" s="169">
        <f>I56+I57+I58</f>
        <v>2467310</v>
      </c>
      <c r="J55" s="169">
        <f>J56+J57+J58</f>
        <v>0</v>
      </c>
    </row>
    <row r="56" spans="1:10" s="186" customFormat="1" ht="24.75" customHeight="1">
      <c r="A56" s="205" t="s">
        <v>177</v>
      </c>
      <c r="B56" s="22" t="s">
        <v>26</v>
      </c>
      <c r="C56" s="41" t="s">
        <v>27</v>
      </c>
      <c r="D56" s="41" t="s">
        <v>110</v>
      </c>
      <c r="E56" s="41" t="s">
        <v>159</v>
      </c>
      <c r="F56" s="41" t="s">
        <v>149</v>
      </c>
      <c r="G56" s="168">
        <v>1377950</v>
      </c>
      <c r="H56" s="182">
        <f t="shared" si="7"/>
        <v>204050</v>
      </c>
      <c r="I56" s="168">
        <v>1582000</v>
      </c>
      <c r="J56" s="168">
        <v>0</v>
      </c>
    </row>
    <row r="57" spans="1:10" s="186" customFormat="1" ht="59.25" customHeight="1">
      <c r="A57" s="205" t="s">
        <v>178</v>
      </c>
      <c r="B57" s="22" t="s">
        <v>26</v>
      </c>
      <c r="C57" s="41" t="s">
        <v>27</v>
      </c>
      <c r="D57" s="41" t="s">
        <v>110</v>
      </c>
      <c r="E57" s="41" t="s">
        <v>159</v>
      </c>
      <c r="F57" s="41" t="s">
        <v>150</v>
      </c>
      <c r="G57" s="168">
        <v>416150</v>
      </c>
      <c r="H57" s="182">
        <f t="shared" si="7"/>
        <v>61650</v>
      </c>
      <c r="I57" s="168">
        <v>477800</v>
      </c>
      <c r="J57" s="168">
        <v>0</v>
      </c>
    </row>
    <row r="58" spans="1:10" s="186" customFormat="1" ht="59.25" customHeight="1">
      <c r="A58" s="21" t="s">
        <v>124</v>
      </c>
      <c r="B58" s="22" t="s">
        <v>26</v>
      </c>
      <c r="C58" s="41" t="s">
        <v>27</v>
      </c>
      <c r="D58" s="41" t="s">
        <v>110</v>
      </c>
      <c r="E58" s="41" t="s">
        <v>159</v>
      </c>
      <c r="F58" s="41" t="s">
        <v>42</v>
      </c>
      <c r="G58" s="168">
        <v>321583</v>
      </c>
      <c r="H58" s="182">
        <f t="shared" si="7"/>
        <v>85927</v>
      </c>
      <c r="I58" s="168">
        <v>407510</v>
      </c>
      <c r="J58" s="168">
        <v>0</v>
      </c>
    </row>
    <row r="59" spans="1:10" s="186" customFormat="1" ht="60.75" hidden="1" customHeight="1">
      <c r="A59" s="173" t="s">
        <v>151</v>
      </c>
      <c r="B59" s="71" t="s">
        <v>26</v>
      </c>
      <c r="C59" s="41" t="s">
        <v>27</v>
      </c>
      <c r="D59" s="41" t="s">
        <v>110</v>
      </c>
      <c r="E59" s="41" t="s">
        <v>152</v>
      </c>
      <c r="F59" s="41" t="s">
        <v>99</v>
      </c>
      <c r="G59" s="168">
        <f>G60</f>
        <v>0</v>
      </c>
      <c r="H59" s="182">
        <f t="shared" si="7"/>
        <v>0</v>
      </c>
      <c r="I59" s="168">
        <f>I60</f>
        <v>0</v>
      </c>
      <c r="J59" s="168">
        <f>J60</f>
        <v>0</v>
      </c>
    </row>
    <row r="60" spans="1:10" s="186" customFormat="1" ht="39" hidden="1" customHeight="1">
      <c r="A60" s="173" t="s">
        <v>154</v>
      </c>
      <c r="B60" s="71" t="s">
        <v>26</v>
      </c>
      <c r="C60" s="41" t="s">
        <v>27</v>
      </c>
      <c r="D60" s="41" t="s">
        <v>110</v>
      </c>
      <c r="E60" s="41" t="s">
        <v>153</v>
      </c>
      <c r="F60" s="41" t="s">
        <v>99</v>
      </c>
      <c r="G60" s="168">
        <f>G61+G64</f>
        <v>0</v>
      </c>
      <c r="H60" s="182">
        <f t="shared" si="7"/>
        <v>0</v>
      </c>
      <c r="I60" s="168">
        <f>I61</f>
        <v>0</v>
      </c>
      <c r="J60" s="168">
        <f>J61</f>
        <v>0</v>
      </c>
    </row>
    <row r="61" spans="1:10" s="186" customFormat="1" ht="45" hidden="1" customHeight="1">
      <c r="A61" s="173" t="s">
        <v>155</v>
      </c>
      <c r="B61" s="71" t="s">
        <v>26</v>
      </c>
      <c r="C61" s="41" t="s">
        <v>27</v>
      </c>
      <c r="D61" s="41" t="s">
        <v>110</v>
      </c>
      <c r="E61" s="41" t="s">
        <v>148</v>
      </c>
      <c r="F61" s="41" t="s">
        <v>99</v>
      </c>
      <c r="G61" s="168">
        <f>G62+G63</f>
        <v>0</v>
      </c>
      <c r="H61" s="182">
        <f t="shared" si="7"/>
        <v>0</v>
      </c>
      <c r="I61" s="168">
        <f>I62+I63</f>
        <v>0</v>
      </c>
      <c r="J61" s="168">
        <f>J62+J63</f>
        <v>0</v>
      </c>
    </row>
    <row r="62" spans="1:10" s="186" customFormat="1" ht="24.75" hidden="1" customHeight="1">
      <c r="A62" s="202" t="s">
        <v>156</v>
      </c>
      <c r="B62" s="71" t="s">
        <v>26</v>
      </c>
      <c r="C62" s="41" t="s">
        <v>27</v>
      </c>
      <c r="D62" s="41" t="s">
        <v>110</v>
      </c>
      <c r="E62" s="41" t="s">
        <v>148</v>
      </c>
      <c r="F62" s="41" t="s">
        <v>149</v>
      </c>
      <c r="G62" s="168">
        <v>0</v>
      </c>
      <c r="H62" s="182">
        <f t="shared" si="7"/>
        <v>0</v>
      </c>
      <c r="I62" s="168"/>
      <c r="J62" s="168"/>
    </row>
    <row r="63" spans="1:10" s="186" customFormat="1" ht="59.25" hidden="1" customHeight="1">
      <c r="A63" s="195" t="s">
        <v>157</v>
      </c>
      <c r="B63" s="71" t="s">
        <v>26</v>
      </c>
      <c r="C63" s="41" t="s">
        <v>27</v>
      </c>
      <c r="D63" s="41" t="s">
        <v>110</v>
      </c>
      <c r="E63" s="41" t="s">
        <v>148</v>
      </c>
      <c r="F63" s="41" t="s">
        <v>150</v>
      </c>
      <c r="G63" s="168">
        <v>0</v>
      </c>
      <c r="H63" s="182">
        <f t="shared" si="7"/>
        <v>0</v>
      </c>
      <c r="I63" s="168"/>
      <c r="J63" s="168"/>
    </row>
    <row r="64" spans="1:10" s="186" customFormat="1" ht="25.5" hidden="1" customHeight="1">
      <c r="A64" s="173" t="s">
        <v>158</v>
      </c>
      <c r="B64" s="71" t="s">
        <v>26</v>
      </c>
      <c r="C64" s="41" t="s">
        <v>27</v>
      </c>
      <c r="D64" s="41" t="s">
        <v>110</v>
      </c>
      <c r="E64" s="41" t="s">
        <v>159</v>
      </c>
      <c r="F64" s="41" t="s">
        <v>99</v>
      </c>
      <c r="G64" s="168">
        <f>G65+G66+G67</f>
        <v>0</v>
      </c>
      <c r="H64" s="182">
        <f t="shared" si="7"/>
        <v>0</v>
      </c>
      <c r="I64" s="168">
        <f>I65+I66</f>
        <v>0</v>
      </c>
      <c r="J64" s="168">
        <f>J65+J66</f>
        <v>0</v>
      </c>
    </row>
    <row r="65" spans="1:10" s="186" customFormat="1" ht="24.75" hidden="1" customHeight="1">
      <c r="A65" s="21" t="s">
        <v>114</v>
      </c>
      <c r="B65" s="71" t="s">
        <v>26</v>
      </c>
      <c r="C65" s="41" t="s">
        <v>27</v>
      </c>
      <c r="D65" s="41" t="s">
        <v>110</v>
      </c>
      <c r="E65" s="41" t="s">
        <v>159</v>
      </c>
      <c r="F65" s="41" t="s">
        <v>149</v>
      </c>
      <c r="G65" s="168">
        <v>0</v>
      </c>
      <c r="H65" s="182">
        <f t="shared" si="7"/>
        <v>0</v>
      </c>
      <c r="I65" s="168">
        <v>0</v>
      </c>
      <c r="J65" s="168">
        <v>0</v>
      </c>
    </row>
    <row r="66" spans="1:10" s="186" customFormat="1" ht="59.25" hidden="1" customHeight="1">
      <c r="A66" s="21" t="s">
        <v>115</v>
      </c>
      <c r="B66" s="71" t="s">
        <v>26</v>
      </c>
      <c r="C66" s="41" t="s">
        <v>27</v>
      </c>
      <c r="D66" s="41" t="s">
        <v>110</v>
      </c>
      <c r="E66" s="41" t="s">
        <v>159</v>
      </c>
      <c r="F66" s="41" t="s">
        <v>150</v>
      </c>
      <c r="G66" s="168">
        <v>0</v>
      </c>
      <c r="H66" s="182">
        <f t="shared" si="7"/>
        <v>0</v>
      </c>
      <c r="I66" s="168">
        <v>0</v>
      </c>
      <c r="J66" s="168">
        <v>0</v>
      </c>
    </row>
    <row r="67" spans="1:10" s="186" customFormat="1" ht="23.25" hidden="1" customHeight="1">
      <c r="A67" s="21" t="s">
        <v>124</v>
      </c>
      <c r="B67" s="71" t="s">
        <v>26</v>
      </c>
      <c r="C67" s="41" t="s">
        <v>27</v>
      </c>
      <c r="D67" s="41" t="s">
        <v>110</v>
      </c>
      <c r="E67" s="41" t="s">
        <v>159</v>
      </c>
      <c r="F67" s="41" t="s">
        <v>42</v>
      </c>
      <c r="G67" s="168">
        <v>0</v>
      </c>
      <c r="H67" s="182">
        <f t="shared" si="7"/>
        <v>0</v>
      </c>
      <c r="I67" s="168">
        <v>0</v>
      </c>
      <c r="J67" s="168">
        <v>0</v>
      </c>
    </row>
    <row r="68" spans="1:10" s="186" customFormat="1" ht="23.25" hidden="1" customHeight="1">
      <c r="A68" s="206" t="s">
        <v>182</v>
      </c>
      <c r="B68" s="71" t="s">
        <v>26</v>
      </c>
      <c r="C68" s="207" t="s">
        <v>27</v>
      </c>
      <c r="D68" s="207" t="s">
        <v>110</v>
      </c>
      <c r="E68" s="207" t="s">
        <v>113</v>
      </c>
      <c r="F68" s="207" t="s">
        <v>99</v>
      </c>
      <c r="G68" s="169">
        <f>G69</f>
        <v>0</v>
      </c>
      <c r="H68" s="183">
        <f t="shared" si="7"/>
        <v>0</v>
      </c>
      <c r="I68" s="169">
        <f>I69</f>
        <v>0</v>
      </c>
      <c r="J68" s="169">
        <f>J69</f>
        <v>0</v>
      </c>
    </row>
    <row r="69" spans="1:10" s="186" customFormat="1" ht="23.25" hidden="1" customHeight="1">
      <c r="A69" s="208" t="s">
        <v>183</v>
      </c>
      <c r="B69" s="22" t="s">
        <v>26</v>
      </c>
      <c r="C69" s="209" t="s">
        <v>27</v>
      </c>
      <c r="D69" s="209" t="s">
        <v>110</v>
      </c>
      <c r="E69" s="209" t="s">
        <v>184</v>
      </c>
      <c r="F69" s="209" t="s">
        <v>99</v>
      </c>
      <c r="G69" s="168">
        <f>G70</f>
        <v>0</v>
      </c>
      <c r="H69" s="182">
        <f t="shared" si="7"/>
        <v>0</v>
      </c>
      <c r="I69" s="168">
        <f>I70</f>
        <v>0</v>
      </c>
      <c r="J69" s="168">
        <f>J70</f>
        <v>0</v>
      </c>
    </row>
    <row r="70" spans="1:10" s="186" customFormat="1" ht="18.75" hidden="1">
      <c r="A70" s="210" t="s">
        <v>124</v>
      </c>
      <c r="B70" s="71" t="s">
        <v>26</v>
      </c>
      <c r="C70" s="211" t="s">
        <v>27</v>
      </c>
      <c r="D70" s="211" t="s">
        <v>110</v>
      </c>
      <c r="E70" s="211" t="s">
        <v>184</v>
      </c>
      <c r="F70" s="211" t="s">
        <v>42</v>
      </c>
      <c r="G70" s="168">
        <v>0</v>
      </c>
      <c r="H70" s="182">
        <f t="shared" si="7"/>
        <v>0</v>
      </c>
      <c r="I70" s="168">
        <v>0</v>
      </c>
      <c r="J70" s="168">
        <v>0</v>
      </c>
    </row>
    <row r="71" spans="1:10" s="14" customFormat="1" ht="42.75" customHeight="1">
      <c r="A71" s="204" t="s">
        <v>204</v>
      </c>
      <c r="B71" s="71" t="s">
        <v>26</v>
      </c>
      <c r="C71" s="177" t="s">
        <v>27</v>
      </c>
      <c r="D71" s="177" t="s">
        <v>92</v>
      </c>
      <c r="E71" s="177" t="s">
        <v>112</v>
      </c>
      <c r="F71" s="177" t="s">
        <v>99</v>
      </c>
      <c r="G71" s="169">
        <f>G72</f>
        <v>0</v>
      </c>
      <c r="H71" s="183">
        <f t="shared" si="7"/>
        <v>40789.68</v>
      </c>
      <c r="I71" s="169">
        <f>I72</f>
        <v>40789.68</v>
      </c>
      <c r="J71" s="169">
        <f>J72</f>
        <v>40789.68</v>
      </c>
    </row>
    <row r="72" spans="1:10" s="186" customFormat="1" ht="54.75" customHeight="1">
      <c r="A72" s="204" t="s">
        <v>172</v>
      </c>
      <c r="B72" s="71" t="s">
        <v>26</v>
      </c>
      <c r="C72" s="177" t="s">
        <v>27</v>
      </c>
      <c r="D72" s="177" t="s">
        <v>92</v>
      </c>
      <c r="E72" s="189" t="s">
        <v>170</v>
      </c>
      <c r="F72" s="177" t="s">
        <v>99</v>
      </c>
      <c r="G72" s="169">
        <v>0</v>
      </c>
      <c r="H72" s="183">
        <f t="shared" si="7"/>
        <v>40789.68</v>
      </c>
      <c r="I72" s="169">
        <f>I73+I75</f>
        <v>40789.68</v>
      </c>
      <c r="J72" s="169">
        <f>J73+J75</f>
        <v>40789.68</v>
      </c>
    </row>
    <row r="73" spans="1:10" s="186" customFormat="1" ht="54.75" customHeight="1">
      <c r="A73" s="203" t="s">
        <v>242</v>
      </c>
      <c r="B73" s="22" t="s">
        <v>26</v>
      </c>
      <c r="C73" s="41" t="s">
        <v>27</v>
      </c>
      <c r="D73" s="41" t="s">
        <v>92</v>
      </c>
      <c r="E73" s="188" t="s">
        <v>239</v>
      </c>
      <c r="F73" s="41" t="s">
        <v>99</v>
      </c>
      <c r="G73" s="169">
        <v>0</v>
      </c>
      <c r="H73" s="182">
        <f t="shared" si="7"/>
        <v>24416</v>
      </c>
      <c r="I73" s="168">
        <f>I74</f>
        <v>24416</v>
      </c>
      <c r="J73" s="168">
        <f>J74</f>
        <v>24416</v>
      </c>
    </row>
    <row r="74" spans="1:10" s="186" customFormat="1" ht="36.75" customHeight="1">
      <c r="A74" s="21" t="s">
        <v>124</v>
      </c>
      <c r="B74" s="22" t="s">
        <v>26</v>
      </c>
      <c r="C74" s="41" t="s">
        <v>27</v>
      </c>
      <c r="D74" s="41" t="s">
        <v>92</v>
      </c>
      <c r="E74" s="188" t="s">
        <v>239</v>
      </c>
      <c r="F74" s="41" t="s">
        <v>42</v>
      </c>
      <c r="G74" s="169">
        <v>0</v>
      </c>
      <c r="H74" s="182">
        <f t="shared" si="7"/>
        <v>24416</v>
      </c>
      <c r="I74" s="168">
        <v>24416</v>
      </c>
      <c r="J74" s="168">
        <v>24416</v>
      </c>
    </row>
    <row r="75" spans="1:10" s="186" customFormat="1" ht="41.25" customHeight="1">
      <c r="A75" s="203" t="s">
        <v>241</v>
      </c>
      <c r="B75" s="22" t="s">
        <v>26</v>
      </c>
      <c r="C75" s="41" t="s">
        <v>27</v>
      </c>
      <c r="D75" s="41" t="s">
        <v>92</v>
      </c>
      <c r="E75" s="188" t="s">
        <v>240</v>
      </c>
      <c r="F75" s="41" t="s">
        <v>99</v>
      </c>
      <c r="G75" s="169">
        <v>0</v>
      </c>
      <c r="H75" s="182">
        <f t="shared" si="7"/>
        <v>16373.68</v>
      </c>
      <c r="I75" s="168">
        <f>I76</f>
        <v>16373.68</v>
      </c>
      <c r="J75" s="168">
        <f>J76</f>
        <v>16373.68</v>
      </c>
    </row>
    <row r="76" spans="1:10" s="186" customFormat="1" ht="28.5" customHeight="1">
      <c r="A76" s="21" t="s">
        <v>124</v>
      </c>
      <c r="B76" s="22" t="s">
        <v>26</v>
      </c>
      <c r="C76" s="41" t="s">
        <v>27</v>
      </c>
      <c r="D76" s="41" t="s">
        <v>92</v>
      </c>
      <c r="E76" s="188" t="s">
        <v>240</v>
      </c>
      <c r="F76" s="41" t="s">
        <v>42</v>
      </c>
      <c r="G76" s="169">
        <v>0</v>
      </c>
      <c r="H76" s="182">
        <f t="shared" si="7"/>
        <v>16373.68</v>
      </c>
      <c r="I76" s="168">
        <v>16373.68</v>
      </c>
      <c r="J76" s="168">
        <v>16373.68</v>
      </c>
    </row>
    <row r="77" spans="1:10" s="186" customFormat="1" ht="29.25" customHeight="1">
      <c r="A77" s="196" t="s">
        <v>101</v>
      </c>
      <c r="B77" s="71" t="s">
        <v>26</v>
      </c>
      <c r="C77" s="177" t="s">
        <v>35</v>
      </c>
      <c r="D77" s="177" t="s">
        <v>100</v>
      </c>
      <c r="E77" s="177" t="s">
        <v>98</v>
      </c>
      <c r="F77" s="177" t="s">
        <v>99</v>
      </c>
      <c r="G77" s="169">
        <f>G78+G85</f>
        <v>406480</v>
      </c>
      <c r="H77" s="183">
        <f t="shared" si="7"/>
        <v>8450</v>
      </c>
      <c r="I77" s="169">
        <f>I78+I85</f>
        <v>414930</v>
      </c>
      <c r="J77" s="169">
        <f>J78+J85</f>
        <v>50000</v>
      </c>
    </row>
    <row r="78" spans="1:10" s="186" customFormat="1" ht="30" customHeight="1">
      <c r="A78" s="187" t="s">
        <v>128</v>
      </c>
      <c r="B78" s="71" t="s">
        <v>26</v>
      </c>
      <c r="C78" s="177" t="s">
        <v>35</v>
      </c>
      <c r="D78" s="177" t="s">
        <v>48</v>
      </c>
      <c r="E78" s="71" t="s">
        <v>98</v>
      </c>
      <c r="F78" s="71" t="s">
        <v>99</v>
      </c>
      <c r="G78" s="169">
        <f>G79</f>
        <v>356480</v>
      </c>
      <c r="H78" s="183">
        <f t="shared" si="7"/>
        <v>8450</v>
      </c>
      <c r="I78" s="169">
        <f t="shared" ref="I78:J83" si="8">I79</f>
        <v>364930</v>
      </c>
      <c r="J78" s="169">
        <f t="shared" si="8"/>
        <v>0</v>
      </c>
    </row>
    <row r="79" spans="1:10" s="186" customFormat="1" ht="94.5" customHeight="1">
      <c r="A79" s="197" t="s">
        <v>165</v>
      </c>
      <c r="B79" s="71" t="s">
        <v>26</v>
      </c>
      <c r="C79" s="177" t="s">
        <v>35</v>
      </c>
      <c r="D79" s="177" t="s">
        <v>48</v>
      </c>
      <c r="E79" s="177" t="s">
        <v>117</v>
      </c>
      <c r="F79" s="177" t="s">
        <v>99</v>
      </c>
      <c r="G79" s="169">
        <f>G80</f>
        <v>356480</v>
      </c>
      <c r="H79" s="183">
        <f t="shared" si="7"/>
        <v>8450</v>
      </c>
      <c r="I79" s="169">
        <f t="shared" si="8"/>
        <v>364930</v>
      </c>
      <c r="J79" s="169">
        <f t="shared" si="8"/>
        <v>0</v>
      </c>
    </row>
    <row r="80" spans="1:10" s="186" customFormat="1" ht="139.5" customHeight="1">
      <c r="A80" s="197" t="s">
        <v>166</v>
      </c>
      <c r="B80" s="71" t="s">
        <v>26</v>
      </c>
      <c r="C80" s="177" t="s">
        <v>35</v>
      </c>
      <c r="D80" s="177" t="s">
        <v>48</v>
      </c>
      <c r="E80" s="177" t="s">
        <v>118</v>
      </c>
      <c r="F80" s="177" t="s">
        <v>99</v>
      </c>
      <c r="G80" s="169">
        <f>G81</f>
        <v>356480</v>
      </c>
      <c r="H80" s="183">
        <f t="shared" si="7"/>
        <v>8450</v>
      </c>
      <c r="I80" s="169">
        <f>I83</f>
        <v>364930</v>
      </c>
      <c r="J80" s="169">
        <f>J83</f>
        <v>0</v>
      </c>
    </row>
    <row r="81" spans="1:12" s="186" customFormat="1" ht="204" customHeight="1">
      <c r="A81" s="198" t="s">
        <v>167</v>
      </c>
      <c r="B81" s="22" t="s">
        <v>26</v>
      </c>
      <c r="C81" s="41" t="s">
        <v>35</v>
      </c>
      <c r="D81" s="41" t="s">
        <v>48</v>
      </c>
      <c r="E81" s="41" t="s">
        <v>123</v>
      </c>
      <c r="F81" s="41" t="s">
        <v>99</v>
      </c>
      <c r="G81" s="168">
        <f>G82</f>
        <v>356480</v>
      </c>
      <c r="H81" s="182">
        <f t="shared" ref="H81:H82" si="9">I81-G81</f>
        <v>-356480</v>
      </c>
      <c r="I81" s="168">
        <f t="shared" si="8"/>
        <v>0</v>
      </c>
      <c r="J81" s="168">
        <f t="shared" si="8"/>
        <v>0</v>
      </c>
    </row>
    <row r="82" spans="1:12" s="186" customFormat="1" ht="18.75">
      <c r="A82" s="195" t="s">
        <v>124</v>
      </c>
      <c r="B82" s="22" t="s">
        <v>26</v>
      </c>
      <c r="C82" s="41" t="s">
        <v>35</v>
      </c>
      <c r="D82" s="41" t="s">
        <v>48</v>
      </c>
      <c r="E82" s="41" t="s">
        <v>123</v>
      </c>
      <c r="F82" s="41" t="s">
        <v>42</v>
      </c>
      <c r="G82" s="168">
        <v>356480</v>
      </c>
      <c r="H82" s="182">
        <f t="shared" si="9"/>
        <v>-356480</v>
      </c>
      <c r="I82" s="168">
        <v>0</v>
      </c>
      <c r="J82" s="168">
        <v>0</v>
      </c>
    </row>
    <row r="83" spans="1:12" s="186" customFormat="1" ht="204" customHeight="1">
      <c r="A83" s="198" t="s">
        <v>167</v>
      </c>
      <c r="B83" s="22" t="s">
        <v>26</v>
      </c>
      <c r="C83" s="41" t="s">
        <v>35</v>
      </c>
      <c r="D83" s="41" t="s">
        <v>48</v>
      </c>
      <c r="E83" s="41" t="s">
        <v>248</v>
      </c>
      <c r="F83" s="41" t="s">
        <v>99</v>
      </c>
      <c r="G83" s="168">
        <f>G84</f>
        <v>0</v>
      </c>
      <c r="H83" s="182">
        <f t="shared" si="7"/>
        <v>364930</v>
      </c>
      <c r="I83" s="168">
        <f t="shared" si="8"/>
        <v>364930</v>
      </c>
      <c r="J83" s="168">
        <f t="shared" si="8"/>
        <v>0</v>
      </c>
    </row>
    <row r="84" spans="1:12" s="186" customFormat="1" ht="18.75">
      <c r="A84" s="195" t="s">
        <v>124</v>
      </c>
      <c r="B84" s="22" t="s">
        <v>26</v>
      </c>
      <c r="C84" s="41" t="s">
        <v>35</v>
      </c>
      <c r="D84" s="41" t="s">
        <v>48</v>
      </c>
      <c r="E84" s="41" t="s">
        <v>248</v>
      </c>
      <c r="F84" s="41" t="s">
        <v>42</v>
      </c>
      <c r="G84" s="168">
        <v>0</v>
      </c>
      <c r="H84" s="182">
        <f t="shared" si="7"/>
        <v>364930</v>
      </c>
      <c r="I84" s="168">
        <v>364930</v>
      </c>
      <c r="J84" s="168">
        <v>0</v>
      </c>
    </row>
    <row r="85" spans="1:12" s="186" customFormat="1" ht="33" customHeight="1">
      <c r="A85" s="197" t="s">
        <v>109</v>
      </c>
      <c r="B85" s="71" t="s">
        <v>26</v>
      </c>
      <c r="C85" s="177" t="s">
        <v>35</v>
      </c>
      <c r="D85" s="177" t="s">
        <v>104</v>
      </c>
      <c r="E85" s="177" t="s">
        <v>98</v>
      </c>
      <c r="F85" s="177" t="s">
        <v>99</v>
      </c>
      <c r="G85" s="169">
        <f>G86</f>
        <v>50000</v>
      </c>
      <c r="H85" s="182">
        <f t="shared" ref="H85:H120" si="10">I85-G85</f>
        <v>0</v>
      </c>
      <c r="I85" s="169">
        <f t="shared" ref="I85:J87" si="11">I86</f>
        <v>50000</v>
      </c>
      <c r="J85" s="169">
        <f t="shared" si="11"/>
        <v>50000</v>
      </c>
    </row>
    <row r="86" spans="1:12" s="186" customFormat="1" ht="99" customHeight="1">
      <c r="A86" s="197" t="s">
        <v>165</v>
      </c>
      <c r="B86" s="71" t="s">
        <v>26</v>
      </c>
      <c r="C86" s="177" t="s">
        <v>35</v>
      </c>
      <c r="D86" s="177" t="s">
        <v>104</v>
      </c>
      <c r="E86" s="177" t="s">
        <v>117</v>
      </c>
      <c r="F86" s="177" t="s">
        <v>99</v>
      </c>
      <c r="G86" s="169">
        <f>G87</f>
        <v>50000</v>
      </c>
      <c r="H86" s="182">
        <f t="shared" si="10"/>
        <v>0</v>
      </c>
      <c r="I86" s="169">
        <f t="shared" si="11"/>
        <v>50000</v>
      </c>
      <c r="J86" s="169">
        <f t="shared" si="11"/>
        <v>50000</v>
      </c>
    </row>
    <row r="87" spans="1:12" ht="134.25" customHeight="1">
      <c r="A87" s="198" t="s">
        <v>168</v>
      </c>
      <c r="B87" s="22" t="s">
        <v>26</v>
      </c>
      <c r="C87" s="41" t="s">
        <v>35</v>
      </c>
      <c r="D87" s="41" t="s">
        <v>104</v>
      </c>
      <c r="E87" s="41" t="s">
        <v>169</v>
      </c>
      <c r="F87" s="41" t="s">
        <v>99</v>
      </c>
      <c r="G87" s="168">
        <f>G88</f>
        <v>50000</v>
      </c>
      <c r="H87" s="182">
        <f t="shared" si="10"/>
        <v>0</v>
      </c>
      <c r="I87" s="168">
        <f t="shared" si="11"/>
        <v>50000</v>
      </c>
      <c r="J87" s="168">
        <f t="shared" si="11"/>
        <v>50000</v>
      </c>
    </row>
    <row r="88" spans="1:12" ht="18.75">
      <c r="A88" s="195" t="s">
        <v>124</v>
      </c>
      <c r="B88" s="22" t="s">
        <v>26</v>
      </c>
      <c r="C88" s="41" t="s">
        <v>35</v>
      </c>
      <c r="D88" s="41" t="s">
        <v>104</v>
      </c>
      <c r="E88" s="41" t="s">
        <v>169</v>
      </c>
      <c r="F88" s="41" t="s">
        <v>42</v>
      </c>
      <c r="G88" s="168">
        <v>50000</v>
      </c>
      <c r="H88" s="182">
        <f t="shared" si="10"/>
        <v>0</v>
      </c>
      <c r="I88" s="168">
        <v>50000</v>
      </c>
      <c r="J88" s="168">
        <v>50000</v>
      </c>
    </row>
    <row r="89" spans="1:12" ht="37.5">
      <c r="A89" s="174" t="s">
        <v>139</v>
      </c>
      <c r="B89" s="71" t="s">
        <v>26</v>
      </c>
      <c r="C89" s="177" t="str">
        <f>'[1]9 стр 2017'!C43</f>
        <v>05</v>
      </c>
      <c r="D89" s="177" t="s">
        <v>100</v>
      </c>
      <c r="E89" s="177" t="s">
        <v>98</v>
      </c>
      <c r="F89" s="177" t="s">
        <v>99</v>
      </c>
      <c r="G89" s="179">
        <f t="shared" ref="G89:J91" si="12">G90</f>
        <v>3214659.51</v>
      </c>
      <c r="H89" s="183">
        <f t="shared" si="10"/>
        <v>8064595.6900000013</v>
      </c>
      <c r="I89" s="179">
        <f t="shared" si="12"/>
        <v>11279255.200000001</v>
      </c>
      <c r="J89" s="179">
        <f t="shared" si="12"/>
        <v>15567384.4</v>
      </c>
      <c r="L89" s="172"/>
    </row>
    <row r="90" spans="1:12" ht="37.5">
      <c r="A90" s="174" t="s">
        <v>140</v>
      </c>
      <c r="B90" s="71" t="s">
        <v>26</v>
      </c>
      <c r="C90" s="177" t="str">
        <f>'[1]9 стр 2017'!C44</f>
        <v>05</v>
      </c>
      <c r="D90" s="177" t="str">
        <f>'[1]9 стр 2017'!D44</f>
        <v>03</v>
      </c>
      <c r="E90" s="177" t="s">
        <v>98</v>
      </c>
      <c r="F90" s="177" t="s">
        <v>99</v>
      </c>
      <c r="G90" s="184">
        <f>G91</f>
        <v>3214659.51</v>
      </c>
      <c r="H90" s="183">
        <f t="shared" si="10"/>
        <v>8064595.6900000013</v>
      </c>
      <c r="I90" s="184">
        <f t="shared" si="12"/>
        <v>11279255.200000001</v>
      </c>
      <c r="J90" s="184">
        <f t="shared" si="12"/>
        <v>15567384.4</v>
      </c>
    </row>
    <row r="91" spans="1:12" ht="93.75" customHeight="1">
      <c r="A91" s="197" t="s">
        <v>165</v>
      </c>
      <c r="B91" s="71" t="s">
        <v>26</v>
      </c>
      <c r="C91" s="177" t="s">
        <v>51</v>
      </c>
      <c r="D91" s="177" t="s">
        <v>27</v>
      </c>
      <c r="E91" s="177" t="s">
        <v>117</v>
      </c>
      <c r="F91" s="177" t="s">
        <v>99</v>
      </c>
      <c r="G91" s="183">
        <f t="shared" si="12"/>
        <v>3214659.51</v>
      </c>
      <c r="H91" s="183">
        <f t="shared" si="10"/>
        <v>8064595.6900000013</v>
      </c>
      <c r="I91" s="169">
        <f t="shared" si="12"/>
        <v>11279255.200000001</v>
      </c>
      <c r="J91" s="169">
        <f t="shared" si="12"/>
        <v>15567384.4</v>
      </c>
    </row>
    <row r="92" spans="1:12" ht="133.5" customHeight="1">
      <c r="A92" s="197" t="s">
        <v>166</v>
      </c>
      <c r="B92" s="71" t="s">
        <v>26</v>
      </c>
      <c r="C92" s="177" t="s">
        <v>51</v>
      </c>
      <c r="D92" s="177" t="s">
        <v>27</v>
      </c>
      <c r="E92" s="177" t="s">
        <v>118</v>
      </c>
      <c r="F92" s="177" t="s">
        <v>99</v>
      </c>
      <c r="G92" s="169">
        <f>G95+G109+G101+G103+G105</f>
        <v>3214659.51</v>
      </c>
      <c r="H92" s="169">
        <f>I92-G92</f>
        <v>8064595.6900000013</v>
      </c>
      <c r="I92" s="169">
        <f>I95+I109+I101+I103+I105+I93</f>
        <v>11279255.200000001</v>
      </c>
      <c r="J92" s="169">
        <f>J95+J109+J101+J103+J105+J93</f>
        <v>15567384.4</v>
      </c>
      <c r="L92" s="172"/>
    </row>
    <row r="93" spans="1:12" ht="133.5" hidden="1" customHeight="1">
      <c r="A93" s="197"/>
      <c r="B93" s="71" t="s">
        <v>26</v>
      </c>
      <c r="C93" s="41" t="s">
        <v>51</v>
      </c>
      <c r="D93" s="41" t="s">
        <v>27</v>
      </c>
      <c r="E93" s="41" t="s">
        <v>203</v>
      </c>
      <c r="F93" s="41" t="s">
        <v>99</v>
      </c>
      <c r="G93" s="169">
        <v>0</v>
      </c>
      <c r="H93" s="168">
        <f t="shared" ref="H93:H110" si="13">I93-G93</f>
        <v>0</v>
      </c>
      <c r="I93" s="168">
        <f>I94</f>
        <v>0</v>
      </c>
      <c r="J93" s="168">
        <f>J94</f>
        <v>0</v>
      </c>
      <c r="L93" s="172"/>
    </row>
    <row r="94" spans="1:12" ht="25.5" hidden="1" customHeight="1">
      <c r="A94" s="195" t="s">
        <v>124</v>
      </c>
      <c r="B94" s="71" t="s">
        <v>26</v>
      </c>
      <c r="C94" s="41" t="s">
        <v>51</v>
      </c>
      <c r="D94" s="41" t="s">
        <v>27</v>
      </c>
      <c r="E94" s="41" t="s">
        <v>203</v>
      </c>
      <c r="F94" s="41" t="s">
        <v>42</v>
      </c>
      <c r="G94" s="168">
        <v>0</v>
      </c>
      <c r="H94" s="168">
        <f t="shared" si="13"/>
        <v>0</v>
      </c>
      <c r="I94" s="168">
        <v>0</v>
      </c>
      <c r="J94" s="168">
        <v>0</v>
      </c>
      <c r="L94" s="172"/>
    </row>
    <row r="95" spans="1:12" ht="150">
      <c r="A95" s="198" t="s">
        <v>162</v>
      </c>
      <c r="B95" s="22" t="s">
        <v>26</v>
      </c>
      <c r="C95" s="41" t="s">
        <v>51</v>
      </c>
      <c r="D95" s="41" t="s">
        <v>27</v>
      </c>
      <c r="E95" s="41" t="s">
        <v>119</v>
      </c>
      <c r="F95" s="41" t="s">
        <v>99</v>
      </c>
      <c r="G95" s="168">
        <f>G96+G99</f>
        <v>3083092.51</v>
      </c>
      <c r="H95" s="168">
        <f t="shared" si="13"/>
        <v>8196162.6900000013</v>
      </c>
      <c r="I95" s="168">
        <f>I96+I99</f>
        <v>11279255.200000001</v>
      </c>
      <c r="J95" s="168">
        <f>J96+J99</f>
        <v>15567384.4</v>
      </c>
      <c r="L95" s="172"/>
    </row>
    <row r="96" spans="1:12" ht="168.75">
      <c r="A96" s="198" t="s">
        <v>163</v>
      </c>
      <c r="B96" s="22" t="s">
        <v>26</v>
      </c>
      <c r="C96" s="41" t="s">
        <v>51</v>
      </c>
      <c r="D96" s="41" t="s">
        <v>27</v>
      </c>
      <c r="E96" s="41" t="s">
        <v>120</v>
      </c>
      <c r="F96" s="41" t="s">
        <v>99</v>
      </c>
      <c r="G96" s="168">
        <f>G97+G98</f>
        <v>450000</v>
      </c>
      <c r="H96" s="168">
        <f t="shared" ref="H96:H97" si="14">I96-G96</f>
        <v>-20000</v>
      </c>
      <c r="I96" s="168">
        <f>I97+I98</f>
        <v>430000</v>
      </c>
      <c r="J96" s="168">
        <f>J97+J98</f>
        <v>430000</v>
      </c>
    </row>
    <row r="97" spans="1:12" ht="18.75">
      <c r="A97" s="195" t="s">
        <v>124</v>
      </c>
      <c r="B97" s="22" t="s">
        <v>26</v>
      </c>
      <c r="C97" s="41" t="s">
        <v>51</v>
      </c>
      <c r="D97" s="41" t="s">
        <v>27</v>
      </c>
      <c r="E97" s="41" t="s">
        <v>120</v>
      </c>
      <c r="F97" s="41" t="s">
        <v>42</v>
      </c>
      <c r="G97" s="168">
        <v>300000</v>
      </c>
      <c r="H97" s="168">
        <f t="shared" si="14"/>
        <v>0</v>
      </c>
      <c r="I97" s="168">
        <v>300000</v>
      </c>
      <c r="J97" s="168">
        <v>300000</v>
      </c>
      <c r="L97" s="172"/>
    </row>
    <row r="98" spans="1:12" ht="18.75" customHeight="1">
      <c r="A98" s="21" t="s">
        <v>133</v>
      </c>
      <c r="B98" s="22" t="s">
        <v>26</v>
      </c>
      <c r="C98" s="41" t="s">
        <v>51</v>
      </c>
      <c r="D98" s="41" t="s">
        <v>27</v>
      </c>
      <c r="E98" s="41" t="s">
        <v>120</v>
      </c>
      <c r="F98" s="41" t="s">
        <v>131</v>
      </c>
      <c r="G98" s="168">
        <v>150000</v>
      </c>
      <c r="H98" s="168">
        <f t="shared" si="13"/>
        <v>-20000</v>
      </c>
      <c r="I98" s="168">
        <v>130000</v>
      </c>
      <c r="J98" s="168">
        <v>130000</v>
      </c>
      <c r="L98" s="172"/>
    </row>
    <row r="99" spans="1:12" ht="155.25" customHeight="1">
      <c r="A99" s="198" t="s">
        <v>164</v>
      </c>
      <c r="B99" s="22" t="s">
        <v>26</v>
      </c>
      <c r="C99" s="41" t="s">
        <v>51</v>
      </c>
      <c r="D99" s="41" t="s">
        <v>27</v>
      </c>
      <c r="E99" s="41" t="s">
        <v>121</v>
      </c>
      <c r="F99" s="41" t="s">
        <v>99</v>
      </c>
      <c r="G99" s="168">
        <f>G100</f>
        <v>2633092.5099999998</v>
      </c>
      <c r="H99" s="168">
        <f t="shared" si="13"/>
        <v>8216162.6900000013</v>
      </c>
      <c r="I99" s="168">
        <f>I100</f>
        <v>10849255.200000001</v>
      </c>
      <c r="J99" s="168">
        <f>J100</f>
        <v>15137384.4</v>
      </c>
    </row>
    <row r="100" spans="1:12" ht="18.75">
      <c r="A100" s="195" t="s">
        <v>124</v>
      </c>
      <c r="B100" s="22" t="s">
        <v>26</v>
      </c>
      <c r="C100" s="41" t="s">
        <v>51</v>
      </c>
      <c r="D100" s="41" t="s">
        <v>27</v>
      </c>
      <c r="E100" s="41" t="s">
        <v>121</v>
      </c>
      <c r="F100" s="41" t="s">
        <v>42</v>
      </c>
      <c r="G100" s="168">
        <v>2633092.5099999998</v>
      </c>
      <c r="H100" s="168">
        <f>I100-G100</f>
        <v>8216162.6900000013</v>
      </c>
      <c r="I100" s="168">
        <f>10890044.88-40789.68</f>
        <v>10849255.200000001</v>
      </c>
      <c r="J100" s="168">
        <f>15178174.08-40789.68</f>
        <v>15137384.4</v>
      </c>
      <c r="L100" s="172"/>
    </row>
    <row r="101" spans="1:12" ht="262.5" hidden="1">
      <c r="A101" s="198" t="s">
        <v>161</v>
      </c>
      <c r="B101" s="22" t="s">
        <v>26</v>
      </c>
      <c r="C101" s="41" t="s">
        <v>51</v>
      </c>
      <c r="D101" s="41" t="s">
        <v>27</v>
      </c>
      <c r="E101" s="41" t="s">
        <v>132</v>
      </c>
      <c r="F101" s="41" t="s">
        <v>99</v>
      </c>
      <c r="G101" s="168">
        <f>G102</f>
        <v>0</v>
      </c>
      <c r="H101" s="168">
        <f t="shared" si="13"/>
        <v>0</v>
      </c>
      <c r="I101" s="168">
        <f>I102</f>
        <v>0</v>
      </c>
      <c r="J101" s="168">
        <f>J102</f>
        <v>0</v>
      </c>
    </row>
    <row r="102" spans="1:12" ht="18.75" hidden="1">
      <c r="A102" s="195" t="s">
        <v>124</v>
      </c>
      <c r="B102" s="22" t="s">
        <v>26</v>
      </c>
      <c r="C102" s="41" t="s">
        <v>51</v>
      </c>
      <c r="D102" s="41" t="s">
        <v>27</v>
      </c>
      <c r="E102" s="41" t="s">
        <v>132</v>
      </c>
      <c r="F102" s="41" t="s">
        <v>42</v>
      </c>
      <c r="G102" s="168">
        <v>0</v>
      </c>
      <c r="H102" s="168">
        <f t="shared" si="13"/>
        <v>0</v>
      </c>
      <c r="I102" s="168">
        <v>0</v>
      </c>
      <c r="J102" s="168">
        <v>0</v>
      </c>
      <c r="L102" s="172"/>
    </row>
    <row r="103" spans="1:12" ht="168.75" hidden="1">
      <c r="A103" s="198" t="s">
        <v>190</v>
      </c>
      <c r="B103" s="22" t="s">
        <v>26</v>
      </c>
      <c r="C103" s="41" t="s">
        <v>51</v>
      </c>
      <c r="D103" s="41" t="s">
        <v>27</v>
      </c>
      <c r="E103" s="41" t="s">
        <v>179</v>
      </c>
      <c r="F103" s="41" t="s">
        <v>99</v>
      </c>
      <c r="G103" s="168">
        <f>G104</f>
        <v>0</v>
      </c>
      <c r="H103" s="168">
        <f t="shared" si="13"/>
        <v>0</v>
      </c>
      <c r="I103" s="168">
        <f>I104</f>
        <v>0</v>
      </c>
      <c r="J103" s="168">
        <f>J104</f>
        <v>0</v>
      </c>
      <c r="L103" s="172"/>
    </row>
    <row r="104" spans="1:12" ht="18.75" hidden="1">
      <c r="A104" s="195" t="s">
        <v>124</v>
      </c>
      <c r="B104" s="22" t="s">
        <v>26</v>
      </c>
      <c r="C104" s="41" t="s">
        <v>51</v>
      </c>
      <c r="D104" s="41" t="s">
        <v>27</v>
      </c>
      <c r="E104" s="41" t="s">
        <v>179</v>
      </c>
      <c r="F104" s="41" t="s">
        <v>42</v>
      </c>
      <c r="G104" s="168">
        <v>0</v>
      </c>
      <c r="H104" s="168">
        <f t="shared" si="13"/>
        <v>0</v>
      </c>
      <c r="I104" s="168">
        <v>0</v>
      </c>
      <c r="J104" s="168">
        <v>0</v>
      </c>
      <c r="L104" s="172"/>
    </row>
    <row r="105" spans="1:12" ht="225" hidden="1">
      <c r="A105" s="198" t="s">
        <v>181</v>
      </c>
      <c r="B105" s="22" t="s">
        <v>26</v>
      </c>
      <c r="C105" s="41" t="s">
        <v>51</v>
      </c>
      <c r="D105" s="41" t="s">
        <v>27</v>
      </c>
      <c r="E105" s="41" t="s">
        <v>180</v>
      </c>
      <c r="F105" s="41" t="s">
        <v>99</v>
      </c>
      <c r="G105" s="168">
        <f>G106</f>
        <v>0</v>
      </c>
      <c r="H105" s="168">
        <f t="shared" si="13"/>
        <v>0</v>
      </c>
      <c r="I105" s="168">
        <f>I106</f>
        <v>0</v>
      </c>
      <c r="J105" s="168">
        <f>J106</f>
        <v>0</v>
      </c>
      <c r="L105" s="172"/>
    </row>
    <row r="106" spans="1:12" ht="18.75" hidden="1">
      <c r="A106" s="195" t="s">
        <v>124</v>
      </c>
      <c r="B106" s="22" t="s">
        <v>26</v>
      </c>
      <c r="C106" s="41" t="s">
        <v>51</v>
      </c>
      <c r="D106" s="41" t="s">
        <v>27</v>
      </c>
      <c r="E106" s="41" t="s">
        <v>180</v>
      </c>
      <c r="F106" s="41" t="s">
        <v>42</v>
      </c>
      <c r="G106" s="168">
        <v>0</v>
      </c>
      <c r="H106" s="168">
        <f t="shared" si="13"/>
        <v>0</v>
      </c>
      <c r="I106" s="168">
        <v>0</v>
      </c>
      <c r="J106" s="168">
        <v>0</v>
      </c>
      <c r="L106" s="172"/>
    </row>
    <row r="107" spans="1:12" ht="168.75">
      <c r="A107" s="198" t="s">
        <v>160</v>
      </c>
      <c r="B107" s="22" t="s">
        <v>26</v>
      </c>
      <c r="C107" s="41" t="s">
        <v>51</v>
      </c>
      <c r="D107" s="41" t="s">
        <v>27</v>
      </c>
      <c r="E107" s="41" t="s">
        <v>245</v>
      </c>
      <c r="F107" s="41" t="s">
        <v>99</v>
      </c>
      <c r="G107" s="168">
        <f>G108</f>
        <v>0</v>
      </c>
      <c r="H107" s="168">
        <f t="shared" ref="H107:H108" si="15">I107-G107</f>
        <v>200659</v>
      </c>
      <c r="I107" s="168">
        <f>I108</f>
        <v>200659</v>
      </c>
      <c r="J107" s="168">
        <f>J108</f>
        <v>200659</v>
      </c>
    </row>
    <row r="108" spans="1:12" ht="18.75">
      <c r="A108" s="195" t="s">
        <v>124</v>
      </c>
      <c r="B108" s="22" t="s">
        <v>26</v>
      </c>
      <c r="C108" s="41" t="s">
        <v>51</v>
      </c>
      <c r="D108" s="41" t="s">
        <v>27</v>
      </c>
      <c r="E108" s="41" t="s">
        <v>245</v>
      </c>
      <c r="F108" s="41" t="s">
        <v>42</v>
      </c>
      <c r="G108" s="168">
        <v>0</v>
      </c>
      <c r="H108" s="168">
        <f t="shared" si="15"/>
        <v>200659</v>
      </c>
      <c r="I108" s="168">
        <v>200659</v>
      </c>
      <c r="J108" s="168">
        <v>200659</v>
      </c>
      <c r="L108" s="172"/>
    </row>
    <row r="109" spans="1:12" ht="168.75">
      <c r="A109" s="198" t="s">
        <v>160</v>
      </c>
      <c r="B109" s="22" t="s">
        <v>26</v>
      </c>
      <c r="C109" s="41" t="s">
        <v>51</v>
      </c>
      <c r="D109" s="41" t="s">
        <v>27</v>
      </c>
      <c r="E109" s="41" t="s">
        <v>122</v>
      </c>
      <c r="F109" s="41" t="s">
        <v>99</v>
      </c>
      <c r="G109" s="168">
        <f>G110</f>
        <v>131567</v>
      </c>
      <c r="H109" s="168">
        <f t="shared" si="13"/>
        <v>-131567</v>
      </c>
      <c r="I109" s="168">
        <f>I110</f>
        <v>0</v>
      </c>
      <c r="J109" s="168">
        <f>J110</f>
        <v>0</v>
      </c>
    </row>
    <row r="110" spans="1:12" ht="18.75">
      <c r="A110" s="195" t="s">
        <v>124</v>
      </c>
      <c r="B110" s="22" t="s">
        <v>26</v>
      </c>
      <c r="C110" s="41" t="s">
        <v>51</v>
      </c>
      <c r="D110" s="41" t="s">
        <v>27</v>
      </c>
      <c r="E110" s="41" t="s">
        <v>122</v>
      </c>
      <c r="F110" s="41" t="s">
        <v>42</v>
      </c>
      <c r="G110" s="168">
        <v>131567</v>
      </c>
      <c r="H110" s="168">
        <f t="shared" si="13"/>
        <v>-131567</v>
      </c>
      <c r="I110" s="168">
        <v>0</v>
      </c>
      <c r="J110" s="168">
        <v>0</v>
      </c>
      <c r="L110" s="172"/>
    </row>
    <row r="111" spans="1:12" ht="56.25">
      <c r="A111" s="18" t="s">
        <v>91</v>
      </c>
      <c r="B111" s="71" t="s">
        <v>26</v>
      </c>
      <c r="C111" s="177" t="s">
        <v>92</v>
      </c>
      <c r="D111" s="177" t="s">
        <v>100</v>
      </c>
      <c r="E111" s="71" t="s">
        <v>98</v>
      </c>
      <c r="F111" s="71" t="s">
        <v>99</v>
      </c>
      <c r="G111" s="169">
        <f>G112</f>
        <v>109161.14</v>
      </c>
      <c r="H111" s="183">
        <f t="shared" si="10"/>
        <v>-12501.14</v>
      </c>
      <c r="I111" s="183">
        <f>I112</f>
        <v>96660</v>
      </c>
      <c r="J111" s="183">
        <f>J112</f>
        <v>0</v>
      </c>
    </row>
    <row r="112" spans="1:12" ht="37.5">
      <c r="A112" s="175" t="s">
        <v>93</v>
      </c>
      <c r="B112" s="71" t="s">
        <v>26</v>
      </c>
      <c r="C112" s="177" t="s">
        <v>92</v>
      </c>
      <c r="D112" s="177" t="s">
        <v>27</v>
      </c>
      <c r="E112" s="71" t="s">
        <v>98</v>
      </c>
      <c r="F112" s="71" t="s">
        <v>99</v>
      </c>
      <c r="G112" s="169">
        <f>G113+G115+G119+G117</f>
        <v>109161.14</v>
      </c>
      <c r="H112" s="183">
        <f t="shared" si="10"/>
        <v>-12501.14</v>
      </c>
      <c r="I112" s="183">
        <f>I114+I116+I120+I118</f>
        <v>96660</v>
      </c>
      <c r="J112" s="183">
        <f>J114+J116+J120+J118</f>
        <v>0</v>
      </c>
    </row>
    <row r="113" spans="1:12" ht="131.25">
      <c r="A113" s="199" t="s">
        <v>105</v>
      </c>
      <c r="B113" s="22" t="s">
        <v>26</v>
      </c>
      <c r="C113" s="41" t="s">
        <v>92</v>
      </c>
      <c r="D113" s="41" t="s">
        <v>27</v>
      </c>
      <c r="E113" s="41" t="s">
        <v>94</v>
      </c>
      <c r="F113" s="22" t="s">
        <v>99</v>
      </c>
      <c r="G113" s="182">
        <f>G114</f>
        <v>14341</v>
      </c>
      <c r="H113" s="182">
        <f t="shared" si="10"/>
        <v>6372</v>
      </c>
      <c r="I113" s="182">
        <f>I114</f>
        <v>20713</v>
      </c>
      <c r="J113" s="182">
        <f>J114</f>
        <v>0</v>
      </c>
    </row>
    <row r="114" spans="1:12" ht="18.75">
      <c r="A114" s="173" t="s">
        <v>12</v>
      </c>
      <c r="B114" s="22" t="s">
        <v>26</v>
      </c>
      <c r="C114" s="41" t="s">
        <v>92</v>
      </c>
      <c r="D114" s="41" t="s">
        <v>27</v>
      </c>
      <c r="E114" s="41" t="s">
        <v>94</v>
      </c>
      <c r="F114" s="41" t="s">
        <v>95</v>
      </c>
      <c r="G114" s="178">
        <v>14341</v>
      </c>
      <c r="H114" s="182">
        <f t="shared" si="10"/>
        <v>6372</v>
      </c>
      <c r="I114" s="178">
        <v>20713</v>
      </c>
      <c r="J114" s="178">
        <v>0</v>
      </c>
    </row>
    <row r="115" spans="1:12" ht="93.75">
      <c r="A115" s="199" t="s">
        <v>106</v>
      </c>
      <c r="B115" s="22" t="s">
        <v>26</v>
      </c>
      <c r="C115" s="41" t="s">
        <v>92</v>
      </c>
      <c r="D115" s="41" t="s">
        <v>27</v>
      </c>
      <c r="E115" s="41" t="s">
        <v>96</v>
      </c>
      <c r="F115" s="22" t="s">
        <v>99</v>
      </c>
      <c r="G115" s="178">
        <f>G116</f>
        <v>56790</v>
      </c>
      <c r="H115" s="182">
        <f t="shared" si="10"/>
        <v>0</v>
      </c>
      <c r="I115" s="178">
        <f>I116</f>
        <v>56790</v>
      </c>
      <c r="J115" s="178">
        <f>J116</f>
        <v>0</v>
      </c>
    </row>
    <row r="116" spans="1:12" ht="18.75">
      <c r="A116" s="173" t="s">
        <v>12</v>
      </c>
      <c r="B116" s="22" t="s">
        <v>26</v>
      </c>
      <c r="C116" s="41" t="s">
        <v>92</v>
      </c>
      <c r="D116" s="41" t="s">
        <v>27</v>
      </c>
      <c r="E116" s="41" t="s">
        <v>96</v>
      </c>
      <c r="F116" s="41" t="s">
        <v>95</v>
      </c>
      <c r="G116" s="178">
        <v>56790</v>
      </c>
      <c r="H116" s="182">
        <f t="shared" si="10"/>
        <v>0</v>
      </c>
      <c r="I116" s="178">
        <v>56790</v>
      </c>
      <c r="J116" s="178">
        <v>0</v>
      </c>
    </row>
    <row r="117" spans="1:12" ht="131.25">
      <c r="A117" s="199" t="s">
        <v>107</v>
      </c>
      <c r="B117" s="22" t="s">
        <v>26</v>
      </c>
      <c r="C117" s="41" t="s">
        <v>92</v>
      </c>
      <c r="D117" s="41" t="s">
        <v>27</v>
      </c>
      <c r="E117" s="41" t="s">
        <v>256</v>
      </c>
      <c r="F117" s="22" t="s">
        <v>99</v>
      </c>
      <c r="G117" s="178">
        <f>G118</f>
        <v>19157</v>
      </c>
      <c r="H117" s="182">
        <f t="shared" si="10"/>
        <v>0</v>
      </c>
      <c r="I117" s="178">
        <f>I118</f>
        <v>19157</v>
      </c>
      <c r="J117" s="178">
        <f>J118</f>
        <v>0</v>
      </c>
    </row>
    <row r="118" spans="1:12" ht="18.75">
      <c r="A118" s="173" t="s">
        <v>12</v>
      </c>
      <c r="B118" s="22" t="s">
        <v>26</v>
      </c>
      <c r="C118" s="41" t="s">
        <v>92</v>
      </c>
      <c r="D118" s="41" t="s">
        <v>27</v>
      </c>
      <c r="E118" s="41" t="s">
        <v>256</v>
      </c>
      <c r="F118" s="41" t="s">
        <v>95</v>
      </c>
      <c r="G118" s="178">
        <v>19157</v>
      </c>
      <c r="H118" s="182">
        <f t="shared" si="10"/>
        <v>0</v>
      </c>
      <c r="I118" s="178">
        <v>19157</v>
      </c>
      <c r="J118" s="178">
        <v>0</v>
      </c>
    </row>
    <row r="119" spans="1:12" ht="75">
      <c r="A119" s="199" t="s">
        <v>108</v>
      </c>
      <c r="B119" s="22" t="s">
        <v>26</v>
      </c>
      <c r="C119" s="41" t="s">
        <v>92</v>
      </c>
      <c r="D119" s="41" t="s">
        <v>27</v>
      </c>
      <c r="E119" s="41" t="s">
        <v>103</v>
      </c>
      <c r="F119" s="22" t="s">
        <v>99</v>
      </c>
      <c r="G119" s="178">
        <f>G120</f>
        <v>18873.14</v>
      </c>
      <c r="H119" s="182">
        <f t="shared" si="10"/>
        <v>-18873.14</v>
      </c>
      <c r="I119" s="178">
        <f>I120</f>
        <v>0</v>
      </c>
      <c r="J119" s="178">
        <f>J120</f>
        <v>0</v>
      </c>
    </row>
    <row r="120" spans="1:12" ht="18.75">
      <c r="A120" s="173" t="s">
        <v>12</v>
      </c>
      <c r="B120" s="22" t="s">
        <v>26</v>
      </c>
      <c r="C120" s="41" t="s">
        <v>92</v>
      </c>
      <c r="D120" s="41" t="s">
        <v>27</v>
      </c>
      <c r="E120" s="41" t="s">
        <v>103</v>
      </c>
      <c r="F120" s="41" t="s">
        <v>95</v>
      </c>
      <c r="G120" s="178">
        <v>18873.14</v>
      </c>
      <c r="H120" s="182">
        <f t="shared" si="10"/>
        <v>-18873.14</v>
      </c>
      <c r="I120" s="178">
        <v>0</v>
      </c>
      <c r="J120" s="178">
        <v>0</v>
      </c>
    </row>
    <row r="121" spans="1:12" ht="18.75">
      <c r="A121" s="174" t="s">
        <v>1</v>
      </c>
      <c r="B121" s="71"/>
      <c r="C121" s="177"/>
      <c r="D121" s="177"/>
      <c r="E121" s="177"/>
      <c r="F121" s="177"/>
      <c r="G121" s="179">
        <f>G8+G43+G48+G77+G89+G111</f>
        <v>9775630</v>
      </c>
      <c r="H121" s="183">
        <f t="shared" ref="H121" si="16">I121-G121</f>
        <v>8735931.6799999997</v>
      </c>
      <c r="I121" s="179">
        <f>I8+I43+I48+I77+I89+I111</f>
        <v>18511561.68</v>
      </c>
      <c r="J121" s="179">
        <f>J8+J43+J48+J77+J89+J111</f>
        <v>20505621.68</v>
      </c>
      <c r="L121" s="172"/>
    </row>
  </sheetData>
  <mergeCells count="3">
    <mergeCell ref="A4:I4"/>
    <mergeCell ref="F5:I5"/>
    <mergeCell ref="I2:J2"/>
  </mergeCells>
  <pageMargins left="0.31496062992125984" right="0.11811023622047245" top="0.35433070866141736" bottom="0.35433070866141736" header="0.31496062992125984" footer="0.31496062992125984"/>
  <pageSetup paperSize="9" scale="4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5"/>
  <sheetViews>
    <sheetView topLeftCell="A7" workbookViewId="0">
      <selection activeCell="I14" sqref="I14"/>
    </sheetView>
  </sheetViews>
  <sheetFormatPr defaultRowHeight="12.75"/>
  <cols>
    <col min="1" max="1" width="3.7109375" style="2" customWidth="1"/>
    <col min="2" max="2" width="52.140625" style="3" customWidth="1"/>
    <col min="3" max="3" width="12.5703125" style="4" customWidth="1"/>
    <col min="4" max="5" width="11.7109375" style="4" customWidth="1"/>
    <col min="6" max="6" width="18.140625" style="4" customWidth="1"/>
    <col min="7" max="7" width="11.7109375" style="4" customWidth="1"/>
    <col min="8" max="8" width="13.28515625" style="4" customWidth="1"/>
    <col min="9" max="9" width="12.28515625" style="4" customWidth="1"/>
    <col min="10" max="256" width="9.140625" style="5"/>
    <col min="257" max="257" width="3.5703125" style="5" customWidth="1"/>
    <col min="258" max="258" width="40.85546875" style="5" customWidth="1"/>
    <col min="259" max="259" width="5.140625" style="5" customWidth="1"/>
    <col min="260" max="261" width="4.28515625" style="5" customWidth="1"/>
    <col min="262" max="262" width="8.5703125" style="5" customWidth="1"/>
    <col min="263" max="263" width="6.7109375" style="5" customWidth="1"/>
    <col min="264" max="264" width="11.28515625" style="5" customWidth="1"/>
    <col min="265" max="265" width="12.28515625" style="5" customWidth="1"/>
    <col min="266" max="512" width="9.140625" style="5"/>
    <col min="513" max="513" width="3.5703125" style="5" customWidth="1"/>
    <col min="514" max="514" width="40.85546875" style="5" customWidth="1"/>
    <col min="515" max="515" width="5.140625" style="5" customWidth="1"/>
    <col min="516" max="517" width="4.28515625" style="5" customWidth="1"/>
    <col min="518" max="518" width="8.5703125" style="5" customWidth="1"/>
    <col min="519" max="519" width="6.7109375" style="5" customWidth="1"/>
    <col min="520" max="520" width="11.28515625" style="5" customWidth="1"/>
    <col min="521" max="521" width="12.28515625" style="5" customWidth="1"/>
    <col min="522" max="768" width="9.140625" style="5"/>
    <col min="769" max="769" width="3.5703125" style="5" customWidth="1"/>
    <col min="770" max="770" width="40.85546875" style="5" customWidth="1"/>
    <col min="771" max="771" width="5.140625" style="5" customWidth="1"/>
    <col min="772" max="773" width="4.28515625" style="5" customWidth="1"/>
    <col min="774" max="774" width="8.5703125" style="5" customWidth="1"/>
    <col min="775" max="775" width="6.7109375" style="5" customWidth="1"/>
    <col min="776" max="776" width="11.28515625" style="5" customWidth="1"/>
    <col min="777" max="777" width="12.28515625" style="5" customWidth="1"/>
    <col min="778" max="1024" width="9.140625" style="5"/>
    <col min="1025" max="1025" width="3.5703125" style="5" customWidth="1"/>
    <col min="1026" max="1026" width="40.85546875" style="5" customWidth="1"/>
    <col min="1027" max="1027" width="5.140625" style="5" customWidth="1"/>
    <col min="1028" max="1029" width="4.28515625" style="5" customWidth="1"/>
    <col min="1030" max="1030" width="8.5703125" style="5" customWidth="1"/>
    <col min="1031" max="1031" width="6.7109375" style="5" customWidth="1"/>
    <col min="1032" max="1032" width="11.28515625" style="5" customWidth="1"/>
    <col min="1033" max="1033" width="12.28515625" style="5" customWidth="1"/>
    <col min="1034" max="1280" width="9.140625" style="5"/>
    <col min="1281" max="1281" width="3.5703125" style="5" customWidth="1"/>
    <col min="1282" max="1282" width="40.85546875" style="5" customWidth="1"/>
    <col min="1283" max="1283" width="5.140625" style="5" customWidth="1"/>
    <col min="1284" max="1285" width="4.28515625" style="5" customWidth="1"/>
    <col min="1286" max="1286" width="8.5703125" style="5" customWidth="1"/>
    <col min="1287" max="1287" width="6.7109375" style="5" customWidth="1"/>
    <col min="1288" max="1288" width="11.28515625" style="5" customWidth="1"/>
    <col min="1289" max="1289" width="12.28515625" style="5" customWidth="1"/>
    <col min="1290" max="1536" width="9.140625" style="5"/>
    <col min="1537" max="1537" width="3.5703125" style="5" customWidth="1"/>
    <col min="1538" max="1538" width="40.85546875" style="5" customWidth="1"/>
    <col min="1539" max="1539" width="5.140625" style="5" customWidth="1"/>
    <col min="1540" max="1541" width="4.28515625" style="5" customWidth="1"/>
    <col min="1542" max="1542" width="8.5703125" style="5" customWidth="1"/>
    <col min="1543" max="1543" width="6.7109375" style="5" customWidth="1"/>
    <col min="1544" max="1544" width="11.28515625" style="5" customWidth="1"/>
    <col min="1545" max="1545" width="12.28515625" style="5" customWidth="1"/>
    <col min="1546" max="1792" width="9.140625" style="5"/>
    <col min="1793" max="1793" width="3.5703125" style="5" customWidth="1"/>
    <col min="1794" max="1794" width="40.85546875" style="5" customWidth="1"/>
    <col min="1795" max="1795" width="5.140625" style="5" customWidth="1"/>
    <col min="1796" max="1797" width="4.28515625" style="5" customWidth="1"/>
    <col min="1798" max="1798" width="8.5703125" style="5" customWidth="1"/>
    <col min="1799" max="1799" width="6.7109375" style="5" customWidth="1"/>
    <col min="1800" max="1800" width="11.28515625" style="5" customWidth="1"/>
    <col min="1801" max="1801" width="12.28515625" style="5" customWidth="1"/>
    <col min="1802" max="2048" width="9.140625" style="5"/>
    <col min="2049" max="2049" width="3.5703125" style="5" customWidth="1"/>
    <col min="2050" max="2050" width="40.85546875" style="5" customWidth="1"/>
    <col min="2051" max="2051" width="5.140625" style="5" customWidth="1"/>
    <col min="2052" max="2053" width="4.28515625" style="5" customWidth="1"/>
    <col min="2054" max="2054" width="8.5703125" style="5" customWidth="1"/>
    <col min="2055" max="2055" width="6.7109375" style="5" customWidth="1"/>
    <col min="2056" max="2056" width="11.28515625" style="5" customWidth="1"/>
    <col min="2057" max="2057" width="12.28515625" style="5" customWidth="1"/>
    <col min="2058" max="2304" width="9.140625" style="5"/>
    <col min="2305" max="2305" width="3.5703125" style="5" customWidth="1"/>
    <col min="2306" max="2306" width="40.85546875" style="5" customWidth="1"/>
    <col min="2307" max="2307" width="5.140625" style="5" customWidth="1"/>
    <col min="2308" max="2309" width="4.28515625" style="5" customWidth="1"/>
    <col min="2310" max="2310" width="8.5703125" style="5" customWidth="1"/>
    <col min="2311" max="2311" width="6.7109375" style="5" customWidth="1"/>
    <col min="2312" max="2312" width="11.28515625" style="5" customWidth="1"/>
    <col min="2313" max="2313" width="12.28515625" style="5" customWidth="1"/>
    <col min="2314" max="2560" width="9.140625" style="5"/>
    <col min="2561" max="2561" width="3.5703125" style="5" customWidth="1"/>
    <col min="2562" max="2562" width="40.85546875" style="5" customWidth="1"/>
    <col min="2563" max="2563" width="5.140625" style="5" customWidth="1"/>
    <col min="2564" max="2565" width="4.28515625" style="5" customWidth="1"/>
    <col min="2566" max="2566" width="8.5703125" style="5" customWidth="1"/>
    <col min="2567" max="2567" width="6.7109375" style="5" customWidth="1"/>
    <col min="2568" max="2568" width="11.28515625" style="5" customWidth="1"/>
    <col min="2569" max="2569" width="12.28515625" style="5" customWidth="1"/>
    <col min="2570" max="2816" width="9.140625" style="5"/>
    <col min="2817" max="2817" width="3.5703125" style="5" customWidth="1"/>
    <col min="2818" max="2818" width="40.85546875" style="5" customWidth="1"/>
    <col min="2819" max="2819" width="5.140625" style="5" customWidth="1"/>
    <col min="2820" max="2821" width="4.28515625" style="5" customWidth="1"/>
    <col min="2822" max="2822" width="8.5703125" style="5" customWidth="1"/>
    <col min="2823" max="2823" width="6.7109375" style="5" customWidth="1"/>
    <col min="2824" max="2824" width="11.28515625" style="5" customWidth="1"/>
    <col min="2825" max="2825" width="12.28515625" style="5" customWidth="1"/>
    <col min="2826" max="3072" width="9.140625" style="5"/>
    <col min="3073" max="3073" width="3.5703125" style="5" customWidth="1"/>
    <col min="3074" max="3074" width="40.85546875" style="5" customWidth="1"/>
    <col min="3075" max="3075" width="5.140625" style="5" customWidth="1"/>
    <col min="3076" max="3077" width="4.28515625" style="5" customWidth="1"/>
    <col min="3078" max="3078" width="8.5703125" style="5" customWidth="1"/>
    <col min="3079" max="3079" width="6.7109375" style="5" customWidth="1"/>
    <col min="3080" max="3080" width="11.28515625" style="5" customWidth="1"/>
    <col min="3081" max="3081" width="12.28515625" style="5" customWidth="1"/>
    <col min="3082" max="3328" width="9.140625" style="5"/>
    <col min="3329" max="3329" width="3.5703125" style="5" customWidth="1"/>
    <col min="3330" max="3330" width="40.85546875" style="5" customWidth="1"/>
    <col min="3331" max="3331" width="5.140625" style="5" customWidth="1"/>
    <col min="3332" max="3333" width="4.28515625" style="5" customWidth="1"/>
    <col min="3334" max="3334" width="8.5703125" style="5" customWidth="1"/>
    <col min="3335" max="3335" width="6.7109375" style="5" customWidth="1"/>
    <col min="3336" max="3336" width="11.28515625" style="5" customWidth="1"/>
    <col min="3337" max="3337" width="12.28515625" style="5" customWidth="1"/>
    <col min="3338" max="3584" width="9.140625" style="5"/>
    <col min="3585" max="3585" width="3.5703125" style="5" customWidth="1"/>
    <col min="3586" max="3586" width="40.85546875" style="5" customWidth="1"/>
    <col min="3587" max="3587" width="5.140625" style="5" customWidth="1"/>
    <col min="3588" max="3589" width="4.28515625" style="5" customWidth="1"/>
    <col min="3590" max="3590" width="8.5703125" style="5" customWidth="1"/>
    <col min="3591" max="3591" width="6.7109375" style="5" customWidth="1"/>
    <col min="3592" max="3592" width="11.28515625" style="5" customWidth="1"/>
    <col min="3593" max="3593" width="12.28515625" style="5" customWidth="1"/>
    <col min="3594" max="3840" width="9.140625" style="5"/>
    <col min="3841" max="3841" width="3.5703125" style="5" customWidth="1"/>
    <col min="3842" max="3842" width="40.85546875" style="5" customWidth="1"/>
    <col min="3843" max="3843" width="5.140625" style="5" customWidth="1"/>
    <col min="3844" max="3845" width="4.28515625" style="5" customWidth="1"/>
    <col min="3846" max="3846" width="8.5703125" style="5" customWidth="1"/>
    <col min="3847" max="3847" width="6.7109375" style="5" customWidth="1"/>
    <col min="3848" max="3848" width="11.28515625" style="5" customWidth="1"/>
    <col min="3849" max="3849" width="12.28515625" style="5" customWidth="1"/>
    <col min="3850" max="4096" width="9.140625" style="5"/>
    <col min="4097" max="4097" width="3.5703125" style="5" customWidth="1"/>
    <col min="4098" max="4098" width="40.85546875" style="5" customWidth="1"/>
    <col min="4099" max="4099" width="5.140625" style="5" customWidth="1"/>
    <col min="4100" max="4101" width="4.28515625" style="5" customWidth="1"/>
    <col min="4102" max="4102" width="8.5703125" style="5" customWidth="1"/>
    <col min="4103" max="4103" width="6.7109375" style="5" customWidth="1"/>
    <col min="4104" max="4104" width="11.28515625" style="5" customWidth="1"/>
    <col min="4105" max="4105" width="12.28515625" style="5" customWidth="1"/>
    <col min="4106" max="4352" width="9.140625" style="5"/>
    <col min="4353" max="4353" width="3.5703125" style="5" customWidth="1"/>
    <col min="4354" max="4354" width="40.85546875" style="5" customWidth="1"/>
    <col min="4355" max="4355" width="5.140625" style="5" customWidth="1"/>
    <col min="4356" max="4357" width="4.28515625" style="5" customWidth="1"/>
    <col min="4358" max="4358" width="8.5703125" style="5" customWidth="1"/>
    <col min="4359" max="4359" width="6.7109375" style="5" customWidth="1"/>
    <col min="4360" max="4360" width="11.28515625" style="5" customWidth="1"/>
    <col min="4361" max="4361" width="12.28515625" style="5" customWidth="1"/>
    <col min="4362" max="4608" width="9.140625" style="5"/>
    <col min="4609" max="4609" width="3.5703125" style="5" customWidth="1"/>
    <col min="4610" max="4610" width="40.85546875" style="5" customWidth="1"/>
    <col min="4611" max="4611" width="5.140625" style="5" customWidth="1"/>
    <col min="4612" max="4613" width="4.28515625" style="5" customWidth="1"/>
    <col min="4614" max="4614" width="8.5703125" style="5" customWidth="1"/>
    <col min="4615" max="4615" width="6.7109375" style="5" customWidth="1"/>
    <col min="4616" max="4616" width="11.28515625" style="5" customWidth="1"/>
    <col min="4617" max="4617" width="12.28515625" style="5" customWidth="1"/>
    <col min="4618" max="4864" width="9.140625" style="5"/>
    <col min="4865" max="4865" width="3.5703125" style="5" customWidth="1"/>
    <col min="4866" max="4866" width="40.85546875" style="5" customWidth="1"/>
    <col min="4867" max="4867" width="5.140625" style="5" customWidth="1"/>
    <col min="4868" max="4869" width="4.28515625" style="5" customWidth="1"/>
    <col min="4870" max="4870" width="8.5703125" style="5" customWidth="1"/>
    <col min="4871" max="4871" width="6.7109375" style="5" customWidth="1"/>
    <col min="4872" max="4872" width="11.28515625" style="5" customWidth="1"/>
    <col min="4873" max="4873" width="12.28515625" style="5" customWidth="1"/>
    <col min="4874" max="5120" width="9.140625" style="5"/>
    <col min="5121" max="5121" width="3.5703125" style="5" customWidth="1"/>
    <col min="5122" max="5122" width="40.85546875" style="5" customWidth="1"/>
    <col min="5123" max="5123" width="5.140625" style="5" customWidth="1"/>
    <col min="5124" max="5125" width="4.28515625" style="5" customWidth="1"/>
    <col min="5126" max="5126" width="8.5703125" style="5" customWidth="1"/>
    <col min="5127" max="5127" width="6.7109375" style="5" customWidth="1"/>
    <col min="5128" max="5128" width="11.28515625" style="5" customWidth="1"/>
    <col min="5129" max="5129" width="12.28515625" style="5" customWidth="1"/>
    <col min="5130" max="5376" width="9.140625" style="5"/>
    <col min="5377" max="5377" width="3.5703125" style="5" customWidth="1"/>
    <col min="5378" max="5378" width="40.85546875" style="5" customWidth="1"/>
    <col min="5379" max="5379" width="5.140625" style="5" customWidth="1"/>
    <col min="5380" max="5381" width="4.28515625" style="5" customWidth="1"/>
    <col min="5382" max="5382" width="8.5703125" style="5" customWidth="1"/>
    <col min="5383" max="5383" width="6.7109375" style="5" customWidth="1"/>
    <col min="5384" max="5384" width="11.28515625" style="5" customWidth="1"/>
    <col min="5385" max="5385" width="12.28515625" style="5" customWidth="1"/>
    <col min="5386" max="5632" width="9.140625" style="5"/>
    <col min="5633" max="5633" width="3.5703125" style="5" customWidth="1"/>
    <col min="5634" max="5634" width="40.85546875" style="5" customWidth="1"/>
    <col min="5635" max="5635" width="5.140625" style="5" customWidth="1"/>
    <col min="5636" max="5637" width="4.28515625" style="5" customWidth="1"/>
    <col min="5638" max="5638" width="8.5703125" style="5" customWidth="1"/>
    <col min="5639" max="5639" width="6.7109375" style="5" customWidth="1"/>
    <col min="5640" max="5640" width="11.28515625" style="5" customWidth="1"/>
    <col min="5641" max="5641" width="12.28515625" style="5" customWidth="1"/>
    <col min="5642" max="5888" width="9.140625" style="5"/>
    <col min="5889" max="5889" width="3.5703125" style="5" customWidth="1"/>
    <col min="5890" max="5890" width="40.85546875" style="5" customWidth="1"/>
    <col min="5891" max="5891" width="5.140625" style="5" customWidth="1"/>
    <col min="5892" max="5893" width="4.28515625" style="5" customWidth="1"/>
    <col min="5894" max="5894" width="8.5703125" style="5" customWidth="1"/>
    <col min="5895" max="5895" width="6.7109375" style="5" customWidth="1"/>
    <col min="5896" max="5896" width="11.28515625" style="5" customWidth="1"/>
    <col min="5897" max="5897" width="12.28515625" style="5" customWidth="1"/>
    <col min="5898" max="6144" width="9.140625" style="5"/>
    <col min="6145" max="6145" width="3.5703125" style="5" customWidth="1"/>
    <col min="6146" max="6146" width="40.85546875" style="5" customWidth="1"/>
    <col min="6147" max="6147" width="5.140625" style="5" customWidth="1"/>
    <col min="6148" max="6149" width="4.28515625" style="5" customWidth="1"/>
    <col min="6150" max="6150" width="8.5703125" style="5" customWidth="1"/>
    <col min="6151" max="6151" width="6.7109375" style="5" customWidth="1"/>
    <col min="6152" max="6152" width="11.28515625" style="5" customWidth="1"/>
    <col min="6153" max="6153" width="12.28515625" style="5" customWidth="1"/>
    <col min="6154" max="6400" width="9.140625" style="5"/>
    <col min="6401" max="6401" width="3.5703125" style="5" customWidth="1"/>
    <col min="6402" max="6402" width="40.85546875" style="5" customWidth="1"/>
    <col min="6403" max="6403" width="5.140625" style="5" customWidth="1"/>
    <col min="6404" max="6405" width="4.28515625" style="5" customWidth="1"/>
    <col min="6406" max="6406" width="8.5703125" style="5" customWidth="1"/>
    <col min="6407" max="6407" width="6.7109375" style="5" customWidth="1"/>
    <col min="6408" max="6408" width="11.28515625" style="5" customWidth="1"/>
    <col min="6409" max="6409" width="12.28515625" style="5" customWidth="1"/>
    <col min="6410" max="6656" width="9.140625" style="5"/>
    <col min="6657" max="6657" width="3.5703125" style="5" customWidth="1"/>
    <col min="6658" max="6658" width="40.85546875" style="5" customWidth="1"/>
    <col min="6659" max="6659" width="5.140625" style="5" customWidth="1"/>
    <col min="6660" max="6661" width="4.28515625" style="5" customWidth="1"/>
    <col min="6662" max="6662" width="8.5703125" style="5" customWidth="1"/>
    <col min="6663" max="6663" width="6.7109375" style="5" customWidth="1"/>
    <col min="6664" max="6664" width="11.28515625" style="5" customWidth="1"/>
    <col min="6665" max="6665" width="12.28515625" style="5" customWidth="1"/>
    <col min="6666" max="6912" width="9.140625" style="5"/>
    <col min="6913" max="6913" width="3.5703125" style="5" customWidth="1"/>
    <col min="6914" max="6914" width="40.85546875" style="5" customWidth="1"/>
    <col min="6915" max="6915" width="5.140625" style="5" customWidth="1"/>
    <col min="6916" max="6917" width="4.28515625" style="5" customWidth="1"/>
    <col min="6918" max="6918" width="8.5703125" style="5" customWidth="1"/>
    <col min="6919" max="6919" width="6.7109375" style="5" customWidth="1"/>
    <col min="6920" max="6920" width="11.28515625" style="5" customWidth="1"/>
    <col min="6921" max="6921" width="12.28515625" style="5" customWidth="1"/>
    <col min="6922" max="7168" width="9.140625" style="5"/>
    <col min="7169" max="7169" width="3.5703125" style="5" customWidth="1"/>
    <col min="7170" max="7170" width="40.85546875" style="5" customWidth="1"/>
    <col min="7171" max="7171" width="5.140625" style="5" customWidth="1"/>
    <col min="7172" max="7173" width="4.28515625" style="5" customWidth="1"/>
    <col min="7174" max="7174" width="8.5703125" style="5" customWidth="1"/>
    <col min="7175" max="7175" width="6.7109375" style="5" customWidth="1"/>
    <col min="7176" max="7176" width="11.28515625" style="5" customWidth="1"/>
    <col min="7177" max="7177" width="12.28515625" style="5" customWidth="1"/>
    <col min="7178" max="7424" width="9.140625" style="5"/>
    <col min="7425" max="7425" width="3.5703125" style="5" customWidth="1"/>
    <col min="7426" max="7426" width="40.85546875" style="5" customWidth="1"/>
    <col min="7427" max="7427" width="5.140625" style="5" customWidth="1"/>
    <col min="7428" max="7429" width="4.28515625" style="5" customWidth="1"/>
    <col min="7430" max="7430" width="8.5703125" style="5" customWidth="1"/>
    <col min="7431" max="7431" width="6.7109375" style="5" customWidth="1"/>
    <col min="7432" max="7432" width="11.28515625" style="5" customWidth="1"/>
    <col min="7433" max="7433" width="12.28515625" style="5" customWidth="1"/>
    <col min="7434" max="7680" width="9.140625" style="5"/>
    <col min="7681" max="7681" width="3.5703125" style="5" customWidth="1"/>
    <col min="7682" max="7682" width="40.85546875" style="5" customWidth="1"/>
    <col min="7683" max="7683" width="5.140625" style="5" customWidth="1"/>
    <col min="7684" max="7685" width="4.28515625" style="5" customWidth="1"/>
    <col min="7686" max="7686" width="8.5703125" style="5" customWidth="1"/>
    <col min="7687" max="7687" width="6.7109375" style="5" customWidth="1"/>
    <col min="7688" max="7688" width="11.28515625" style="5" customWidth="1"/>
    <col min="7689" max="7689" width="12.28515625" style="5" customWidth="1"/>
    <col min="7690" max="7936" width="9.140625" style="5"/>
    <col min="7937" max="7937" width="3.5703125" style="5" customWidth="1"/>
    <col min="7938" max="7938" width="40.85546875" style="5" customWidth="1"/>
    <col min="7939" max="7939" width="5.140625" style="5" customWidth="1"/>
    <col min="7940" max="7941" width="4.28515625" style="5" customWidth="1"/>
    <col min="7942" max="7942" width="8.5703125" style="5" customWidth="1"/>
    <col min="7943" max="7943" width="6.7109375" style="5" customWidth="1"/>
    <col min="7944" max="7944" width="11.28515625" style="5" customWidth="1"/>
    <col min="7945" max="7945" width="12.28515625" style="5" customWidth="1"/>
    <col min="7946" max="8192" width="9.140625" style="5"/>
    <col min="8193" max="8193" width="3.5703125" style="5" customWidth="1"/>
    <col min="8194" max="8194" width="40.85546875" style="5" customWidth="1"/>
    <col min="8195" max="8195" width="5.140625" style="5" customWidth="1"/>
    <col min="8196" max="8197" width="4.28515625" style="5" customWidth="1"/>
    <col min="8198" max="8198" width="8.5703125" style="5" customWidth="1"/>
    <col min="8199" max="8199" width="6.7109375" style="5" customWidth="1"/>
    <col min="8200" max="8200" width="11.28515625" style="5" customWidth="1"/>
    <col min="8201" max="8201" width="12.28515625" style="5" customWidth="1"/>
    <col min="8202" max="8448" width="9.140625" style="5"/>
    <col min="8449" max="8449" width="3.5703125" style="5" customWidth="1"/>
    <col min="8450" max="8450" width="40.85546875" style="5" customWidth="1"/>
    <col min="8451" max="8451" width="5.140625" style="5" customWidth="1"/>
    <col min="8452" max="8453" width="4.28515625" style="5" customWidth="1"/>
    <col min="8454" max="8454" width="8.5703125" style="5" customWidth="1"/>
    <col min="8455" max="8455" width="6.7109375" style="5" customWidth="1"/>
    <col min="8456" max="8456" width="11.28515625" style="5" customWidth="1"/>
    <col min="8457" max="8457" width="12.28515625" style="5" customWidth="1"/>
    <col min="8458" max="8704" width="9.140625" style="5"/>
    <col min="8705" max="8705" width="3.5703125" style="5" customWidth="1"/>
    <col min="8706" max="8706" width="40.85546875" style="5" customWidth="1"/>
    <col min="8707" max="8707" width="5.140625" style="5" customWidth="1"/>
    <col min="8708" max="8709" width="4.28515625" style="5" customWidth="1"/>
    <col min="8710" max="8710" width="8.5703125" style="5" customWidth="1"/>
    <col min="8711" max="8711" width="6.7109375" style="5" customWidth="1"/>
    <col min="8712" max="8712" width="11.28515625" style="5" customWidth="1"/>
    <col min="8713" max="8713" width="12.28515625" style="5" customWidth="1"/>
    <col min="8714" max="8960" width="9.140625" style="5"/>
    <col min="8961" max="8961" width="3.5703125" style="5" customWidth="1"/>
    <col min="8962" max="8962" width="40.85546875" style="5" customWidth="1"/>
    <col min="8963" max="8963" width="5.140625" style="5" customWidth="1"/>
    <col min="8964" max="8965" width="4.28515625" style="5" customWidth="1"/>
    <col min="8966" max="8966" width="8.5703125" style="5" customWidth="1"/>
    <col min="8967" max="8967" width="6.7109375" style="5" customWidth="1"/>
    <col min="8968" max="8968" width="11.28515625" style="5" customWidth="1"/>
    <col min="8969" max="8969" width="12.28515625" style="5" customWidth="1"/>
    <col min="8970" max="9216" width="9.140625" style="5"/>
    <col min="9217" max="9217" width="3.5703125" style="5" customWidth="1"/>
    <col min="9218" max="9218" width="40.85546875" style="5" customWidth="1"/>
    <col min="9219" max="9219" width="5.140625" style="5" customWidth="1"/>
    <col min="9220" max="9221" width="4.28515625" style="5" customWidth="1"/>
    <col min="9222" max="9222" width="8.5703125" style="5" customWidth="1"/>
    <col min="9223" max="9223" width="6.7109375" style="5" customWidth="1"/>
    <col min="9224" max="9224" width="11.28515625" style="5" customWidth="1"/>
    <col min="9225" max="9225" width="12.28515625" style="5" customWidth="1"/>
    <col min="9226" max="9472" width="9.140625" style="5"/>
    <col min="9473" max="9473" width="3.5703125" style="5" customWidth="1"/>
    <col min="9474" max="9474" width="40.85546875" style="5" customWidth="1"/>
    <col min="9475" max="9475" width="5.140625" style="5" customWidth="1"/>
    <col min="9476" max="9477" width="4.28515625" style="5" customWidth="1"/>
    <col min="9478" max="9478" width="8.5703125" style="5" customWidth="1"/>
    <col min="9479" max="9479" width="6.7109375" style="5" customWidth="1"/>
    <col min="9480" max="9480" width="11.28515625" style="5" customWidth="1"/>
    <col min="9481" max="9481" width="12.28515625" style="5" customWidth="1"/>
    <col min="9482" max="9728" width="9.140625" style="5"/>
    <col min="9729" max="9729" width="3.5703125" style="5" customWidth="1"/>
    <col min="9730" max="9730" width="40.85546875" style="5" customWidth="1"/>
    <col min="9731" max="9731" width="5.140625" style="5" customWidth="1"/>
    <col min="9732" max="9733" width="4.28515625" style="5" customWidth="1"/>
    <col min="9734" max="9734" width="8.5703125" style="5" customWidth="1"/>
    <col min="9735" max="9735" width="6.7109375" style="5" customWidth="1"/>
    <col min="9736" max="9736" width="11.28515625" style="5" customWidth="1"/>
    <col min="9737" max="9737" width="12.28515625" style="5" customWidth="1"/>
    <col min="9738" max="9984" width="9.140625" style="5"/>
    <col min="9985" max="9985" width="3.5703125" style="5" customWidth="1"/>
    <col min="9986" max="9986" width="40.85546875" style="5" customWidth="1"/>
    <col min="9987" max="9987" width="5.140625" style="5" customWidth="1"/>
    <col min="9988" max="9989" width="4.28515625" style="5" customWidth="1"/>
    <col min="9990" max="9990" width="8.5703125" style="5" customWidth="1"/>
    <col min="9991" max="9991" width="6.7109375" style="5" customWidth="1"/>
    <col min="9992" max="9992" width="11.28515625" style="5" customWidth="1"/>
    <col min="9993" max="9993" width="12.28515625" style="5" customWidth="1"/>
    <col min="9994" max="10240" width="9.140625" style="5"/>
    <col min="10241" max="10241" width="3.5703125" style="5" customWidth="1"/>
    <col min="10242" max="10242" width="40.85546875" style="5" customWidth="1"/>
    <col min="10243" max="10243" width="5.140625" style="5" customWidth="1"/>
    <col min="10244" max="10245" width="4.28515625" style="5" customWidth="1"/>
    <col min="10246" max="10246" width="8.5703125" style="5" customWidth="1"/>
    <col min="10247" max="10247" width="6.7109375" style="5" customWidth="1"/>
    <col min="10248" max="10248" width="11.28515625" style="5" customWidth="1"/>
    <col min="10249" max="10249" width="12.28515625" style="5" customWidth="1"/>
    <col min="10250" max="10496" width="9.140625" style="5"/>
    <col min="10497" max="10497" width="3.5703125" style="5" customWidth="1"/>
    <col min="10498" max="10498" width="40.85546875" style="5" customWidth="1"/>
    <col min="10499" max="10499" width="5.140625" style="5" customWidth="1"/>
    <col min="10500" max="10501" width="4.28515625" style="5" customWidth="1"/>
    <col min="10502" max="10502" width="8.5703125" style="5" customWidth="1"/>
    <col min="10503" max="10503" width="6.7109375" style="5" customWidth="1"/>
    <col min="10504" max="10504" width="11.28515625" style="5" customWidth="1"/>
    <col min="10505" max="10505" width="12.28515625" style="5" customWidth="1"/>
    <col min="10506" max="10752" width="9.140625" style="5"/>
    <col min="10753" max="10753" width="3.5703125" style="5" customWidth="1"/>
    <col min="10754" max="10754" width="40.85546875" style="5" customWidth="1"/>
    <col min="10755" max="10755" width="5.140625" style="5" customWidth="1"/>
    <col min="10756" max="10757" width="4.28515625" style="5" customWidth="1"/>
    <col min="10758" max="10758" width="8.5703125" style="5" customWidth="1"/>
    <col min="10759" max="10759" width="6.7109375" style="5" customWidth="1"/>
    <col min="10760" max="10760" width="11.28515625" style="5" customWidth="1"/>
    <col min="10761" max="10761" width="12.28515625" style="5" customWidth="1"/>
    <col min="10762" max="11008" width="9.140625" style="5"/>
    <col min="11009" max="11009" width="3.5703125" style="5" customWidth="1"/>
    <col min="11010" max="11010" width="40.85546875" style="5" customWidth="1"/>
    <col min="11011" max="11011" width="5.140625" style="5" customWidth="1"/>
    <col min="11012" max="11013" width="4.28515625" style="5" customWidth="1"/>
    <col min="11014" max="11014" width="8.5703125" style="5" customWidth="1"/>
    <col min="11015" max="11015" width="6.7109375" style="5" customWidth="1"/>
    <col min="11016" max="11016" width="11.28515625" style="5" customWidth="1"/>
    <col min="11017" max="11017" width="12.28515625" style="5" customWidth="1"/>
    <col min="11018" max="11264" width="9.140625" style="5"/>
    <col min="11265" max="11265" width="3.5703125" style="5" customWidth="1"/>
    <col min="11266" max="11266" width="40.85546875" style="5" customWidth="1"/>
    <col min="11267" max="11267" width="5.140625" style="5" customWidth="1"/>
    <col min="11268" max="11269" width="4.28515625" style="5" customWidth="1"/>
    <col min="11270" max="11270" width="8.5703125" style="5" customWidth="1"/>
    <col min="11271" max="11271" width="6.7109375" style="5" customWidth="1"/>
    <col min="11272" max="11272" width="11.28515625" style="5" customWidth="1"/>
    <col min="11273" max="11273" width="12.28515625" style="5" customWidth="1"/>
    <col min="11274" max="11520" width="9.140625" style="5"/>
    <col min="11521" max="11521" width="3.5703125" style="5" customWidth="1"/>
    <col min="11522" max="11522" width="40.85546875" style="5" customWidth="1"/>
    <col min="11523" max="11523" width="5.140625" style="5" customWidth="1"/>
    <col min="11524" max="11525" width="4.28515625" style="5" customWidth="1"/>
    <col min="11526" max="11526" width="8.5703125" style="5" customWidth="1"/>
    <col min="11527" max="11527" width="6.7109375" style="5" customWidth="1"/>
    <col min="11528" max="11528" width="11.28515625" style="5" customWidth="1"/>
    <col min="11529" max="11529" width="12.28515625" style="5" customWidth="1"/>
    <col min="11530" max="11776" width="9.140625" style="5"/>
    <col min="11777" max="11777" width="3.5703125" style="5" customWidth="1"/>
    <col min="11778" max="11778" width="40.85546875" style="5" customWidth="1"/>
    <col min="11779" max="11779" width="5.140625" style="5" customWidth="1"/>
    <col min="11780" max="11781" width="4.28515625" style="5" customWidth="1"/>
    <col min="11782" max="11782" width="8.5703125" style="5" customWidth="1"/>
    <col min="11783" max="11783" width="6.7109375" style="5" customWidth="1"/>
    <col min="11784" max="11784" width="11.28515625" style="5" customWidth="1"/>
    <col min="11785" max="11785" width="12.28515625" style="5" customWidth="1"/>
    <col min="11786" max="12032" width="9.140625" style="5"/>
    <col min="12033" max="12033" width="3.5703125" style="5" customWidth="1"/>
    <col min="12034" max="12034" width="40.85546875" style="5" customWidth="1"/>
    <col min="12035" max="12035" width="5.140625" style="5" customWidth="1"/>
    <col min="12036" max="12037" width="4.28515625" style="5" customWidth="1"/>
    <col min="12038" max="12038" width="8.5703125" style="5" customWidth="1"/>
    <col min="12039" max="12039" width="6.7109375" style="5" customWidth="1"/>
    <col min="12040" max="12040" width="11.28515625" style="5" customWidth="1"/>
    <col min="12041" max="12041" width="12.28515625" style="5" customWidth="1"/>
    <col min="12042" max="12288" width="9.140625" style="5"/>
    <col min="12289" max="12289" width="3.5703125" style="5" customWidth="1"/>
    <col min="12290" max="12290" width="40.85546875" style="5" customWidth="1"/>
    <col min="12291" max="12291" width="5.140625" style="5" customWidth="1"/>
    <col min="12292" max="12293" width="4.28515625" style="5" customWidth="1"/>
    <col min="12294" max="12294" width="8.5703125" style="5" customWidth="1"/>
    <col min="12295" max="12295" width="6.7109375" style="5" customWidth="1"/>
    <col min="12296" max="12296" width="11.28515625" style="5" customWidth="1"/>
    <col min="12297" max="12297" width="12.28515625" style="5" customWidth="1"/>
    <col min="12298" max="12544" width="9.140625" style="5"/>
    <col min="12545" max="12545" width="3.5703125" style="5" customWidth="1"/>
    <col min="12546" max="12546" width="40.85546875" style="5" customWidth="1"/>
    <col min="12547" max="12547" width="5.140625" style="5" customWidth="1"/>
    <col min="12548" max="12549" width="4.28515625" style="5" customWidth="1"/>
    <col min="12550" max="12550" width="8.5703125" style="5" customWidth="1"/>
    <col min="12551" max="12551" width="6.7109375" style="5" customWidth="1"/>
    <col min="12552" max="12552" width="11.28515625" style="5" customWidth="1"/>
    <col min="12553" max="12553" width="12.28515625" style="5" customWidth="1"/>
    <col min="12554" max="12800" width="9.140625" style="5"/>
    <col min="12801" max="12801" width="3.5703125" style="5" customWidth="1"/>
    <col min="12802" max="12802" width="40.85546875" style="5" customWidth="1"/>
    <col min="12803" max="12803" width="5.140625" style="5" customWidth="1"/>
    <col min="12804" max="12805" width="4.28515625" style="5" customWidth="1"/>
    <col min="12806" max="12806" width="8.5703125" style="5" customWidth="1"/>
    <col min="12807" max="12807" width="6.7109375" style="5" customWidth="1"/>
    <col min="12808" max="12808" width="11.28515625" style="5" customWidth="1"/>
    <col min="12809" max="12809" width="12.28515625" style="5" customWidth="1"/>
    <col min="12810" max="13056" width="9.140625" style="5"/>
    <col min="13057" max="13057" width="3.5703125" style="5" customWidth="1"/>
    <col min="13058" max="13058" width="40.85546875" style="5" customWidth="1"/>
    <col min="13059" max="13059" width="5.140625" style="5" customWidth="1"/>
    <col min="13060" max="13061" width="4.28515625" style="5" customWidth="1"/>
    <col min="13062" max="13062" width="8.5703125" style="5" customWidth="1"/>
    <col min="13063" max="13063" width="6.7109375" style="5" customWidth="1"/>
    <col min="13064" max="13064" width="11.28515625" style="5" customWidth="1"/>
    <col min="13065" max="13065" width="12.28515625" style="5" customWidth="1"/>
    <col min="13066" max="13312" width="9.140625" style="5"/>
    <col min="13313" max="13313" width="3.5703125" style="5" customWidth="1"/>
    <col min="13314" max="13314" width="40.85546875" style="5" customWidth="1"/>
    <col min="13315" max="13315" width="5.140625" style="5" customWidth="1"/>
    <col min="13316" max="13317" width="4.28515625" style="5" customWidth="1"/>
    <col min="13318" max="13318" width="8.5703125" style="5" customWidth="1"/>
    <col min="13319" max="13319" width="6.7109375" style="5" customWidth="1"/>
    <col min="13320" max="13320" width="11.28515625" style="5" customWidth="1"/>
    <col min="13321" max="13321" width="12.28515625" style="5" customWidth="1"/>
    <col min="13322" max="13568" width="9.140625" style="5"/>
    <col min="13569" max="13569" width="3.5703125" style="5" customWidth="1"/>
    <col min="13570" max="13570" width="40.85546875" style="5" customWidth="1"/>
    <col min="13571" max="13571" width="5.140625" style="5" customWidth="1"/>
    <col min="13572" max="13573" width="4.28515625" style="5" customWidth="1"/>
    <col min="13574" max="13574" width="8.5703125" style="5" customWidth="1"/>
    <col min="13575" max="13575" width="6.7109375" style="5" customWidth="1"/>
    <col min="13576" max="13576" width="11.28515625" style="5" customWidth="1"/>
    <col min="13577" max="13577" width="12.28515625" style="5" customWidth="1"/>
    <col min="13578" max="13824" width="9.140625" style="5"/>
    <col min="13825" max="13825" width="3.5703125" style="5" customWidth="1"/>
    <col min="13826" max="13826" width="40.85546875" style="5" customWidth="1"/>
    <col min="13827" max="13827" width="5.140625" style="5" customWidth="1"/>
    <col min="13828" max="13829" width="4.28515625" style="5" customWidth="1"/>
    <col min="13830" max="13830" width="8.5703125" style="5" customWidth="1"/>
    <col min="13831" max="13831" width="6.7109375" style="5" customWidth="1"/>
    <col min="13832" max="13832" width="11.28515625" style="5" customWidth="1"/>
    <col min="13833" max="13833" width="12.28515625" style="5" customWidth="1"/>
    <col min="13834" max="14080" width="9.140625" style="5"/>
    <col min="14081" max="14081" width="3.5703125" style="5" customWidth="1"/>
    <col min="14082" max="14082" width="40.85546875" style="5" customWidth="1"/>
    <col min="14083" max="14083" width="5.140625" style="5" customWidth="1"/>
    <col min="14084" max="14085" width="4.28515625" style="5" customWidth="1"/>
    <col min="14086" max="14086" width="8.5703125" style="5" customWidth="1"/>
    <col min="14087" max="14087" width="6.7109375" style="5" customWidth="1"/>
    <col min="14088" max="14088" width="11.28515625" style="5" customWidth="1"/>
    <col min="14089" max="14089" width="12.28515625" style="5" customWidth="1"/>
    <col min="14090" max="14336" width="9.140625" style="5"/>
    <col min="14337" max="14337" width="3.5703125" style="5" customWidth="1"/>
    <col min="14338" max="14338" width="40.85546875" style="5" customWidth="1"/>
    <col min="14339" max="14339" width="5.140625" style="5" customWidth="1"/>
    <col min="14340" max="14341" width="4.28515625" style="5" customWidth="1"/>
    <col min="14342" max="14342" width="8.5703125" style="5" customWidth="1"/>
    <col min="14343" max="14343" width="6.7109375" style="5" customWidth="1"/>
    <col min="14344" max="14344" width="11.28515625" style="5" customWidth="1"/>
    <col min="14345" max="14345" width="12.28515625" style="5" customWidth="1"/>
    <col min="14346" max="14592" width="9.140625" style="5"/>
    <col min="14593" max="14593" width="3.5703125" style="5" customWidth="1"/>
    <col min="14594" max="14594" width="40.85546875" style="5" customWidth="1"/>
    <col min="14595" max="14595" width="5.140625" style="5" customWidth="1"/>
    <col min="14596" max="14597" width="4.28515625" style="5" customWidth="1"/>
    <col min="14598" max="14598" width="8.5703125" style="5" customWidth="1"/>
    <col min="14599" max="14599" width="6.7109375" style="5" customWidth="1"/>
    <col min="14600" max="14600" width="11.28515625" style="5" customWidth="1"/>
    <col min="14601" max="14601" width="12.28515625" style="5" customWidth="1"/>
    <col min="14602" max="14848" width="9.140625" style="5"/>
    <col min="14849" max="14849" width="3.5703125" style="5" customWidth="1"/>
    <col min="14850" max="14850" width="40.85546875" style="5" customWidth="1"/>
    <col min="14851" max="14851" width="5.140625" style="5" customWidth="1"/>
    <col min="14852" max="14853" width="4.28515625" style="5" customWidth="1"/>
    <col min="14854" max="14854" width="8.5703125" style="5" customWidth="1"/>
    <col min="14855" max="14855" width="6.7109375" style="5" customWidth="1"/>
    <col min="14856" max="14856" width="11.28515625" style="5" customWidth="1"/>
    <col min="14857" max="14857" width="12.28515625" style="5" customWidth="1"/>
    <col min="14858" max="15104" width="9.140625" style="5"/>
    <col min="15105" max="15105" width="3.5703125" style="5" customWidth="1"/>
    <col min="15106" max="15106" width="40.85546875" style="5" customWidth="1"/>
    <col min="15107" max="15107" width="5.140625" style="5" customWidth="1"/>
    <col min="15108" max="15109" width="4.28515625" style="5" customWidth="1"/>
    <col min="15110" max="15110" width="8.5703125" style="5" customWidth="1"/>
    <col min="15111" max="15111" width="6.7109375" style="5" customWidth="1"/>
    <col min="15112" max="15112" width="11.28515625" style="5" customWidth="1"/>
    <col min="15113" max="15113" width="12.28515625" style="5" customWidth="1"/>
    <col min="15114" max="15360" width="9.140625" style="5"/>
    <col min="15361" max="15361" width="3.5703125" style="5" customWidth="1"/>
    <col min="15362" max="15362" width="40.85546875" style="5" customWidth="1"/>
    <col min="15363" max="15363" width="5.140625" style="5" customWidth="1"/>
    <col min="15364" max="15365" width="4.28515625" style="5" customWidth="1"/>
    <col min="15366" max="15366" width="8.5703125" style="5" customWidth="1"/>
    <col min="15367" max="15367" width="6.7109375" style="5" customWidth="1"/>
    <col min="15368" max="15368" width="11.28515625" style="5" customWidth="1"/>
    <col min="15369" max="15369" width="12.28515625" style="5" customWidth="1"/>
    <col min="15370" max="15616" width="9.140625" style="5"/>
    <col min="15617" max="15617" width="3.5703125" style="5" customWidth="1"/>
    <col min="15618" max="15618" width="40.85546875" style="5" customWidth="1"/>
    <col min="15619" max="15619" width="5.140625" style="5" customWidth="1"/>
    <col min="15620" max="15621" width="4.28515625" style="5" customWidth="1"/>
    <col min="15622" max="15622" width="8.5703125" style="5" customWidth="1"/>
    <col min="15623" max="15623" width="6.7109375" style="5" customWidth="1"/>
    <col min="15624" max="15624" width="11.28515625" style="5" customWidth="1"/>
    <col min="15625" max="15625" width="12.28515625" style="5" customWidth="1"/>
    <col min="15626" max="15872" width="9.140625" style="5"/>
    <col min="15873" max="15873" width="3.5703125" style="5" customWidth="1"/>
    <col min="15874" max="15874" width="40.85546875" style="5" customWidth="1"/>
    <col min="15875" max="15875" width="5.140625" style="5" customWidth="1"/>
    <col min="15876" max="15877" width="4.28515625" style="5" customWidth="1"/>
    <col min="15878" max="15878" width="8.5703125" style="5" customWidth="1"/>
    <col min="15879" max="15879" width="6.7109375" style="5" customWidth="1"/>
    <col min="15880" max="15880" width="11.28515625" style="5" customWidth="1"/>
    <col min="15881" max="15881" width="12.28515625" style="5" customWidth="1"/>
    <col min="15882" max="16128" width="9.140625" style="5"/>
    <col min="16129" max="16129" width="3.5703125" style="5" customWidth="1"/>
    <col min="16130" max="16130" width="40.85546875" style="5" customWidth="1"/>
    <col min="16131" max="16131" width="5.140625" style="5" customWidth="1"/>
    <col min="16132" max="16133" width="4.28515625" style="5" customWidth="1"/>
    <col min="16134" max="16134" width="8.5703125" style="5" customWidth="1"/>
    <col min="16135" max="16135" width="6.7109375" style="5" customWidth="1"/>
    <col min="16136" max="16136" width="11.28515625" style="5" customWidth="1"/>
    <col min="16137" max="16137" width="12.28515625" style="5" customWidth="1"/>
    <col min="16138" max="16384" width="9.140625" style="5"/>
  </cols>
  <sheetData>
    <row r="1" spans="1:9" ht="158.25" customHeight="1">
      <c r="F1" s="231" t="s">
        <v>90</v>
      </c>
      <c r="G1" s="231"/>
      <c r="H1" s="231"/>
      <c r="I1" s="231"/>
    </row>
    <row r="2" spans="1:9" ht="21.75" customHeight="1">
      <c r="G2" s="16"/>
      <c r="H2" s="16"/>
      <c r="I2" s="16"/>
    </row>
    <row r="3" spans="1:9" s="1" customFormat="1" ht="37.5" customHeight="1">
      <c r="A3" s="225" t="s">
        <v>85</v>
      </c>
      <c r="B3" s="225"/>
      <c r="C3" s="225"/>
      <c r="D3" s="225"/>
      <c r="E3" s="225"/>
      <c r="F3" s="225"/>
      <c r="G3" s="225"/>
      <c r="H3" s="225"/>
      <c r="I3" s="226"/>
    </row>
    <row r="4" spans="1:9" s="7" customFormat="1" ht="15.75">
      <c r="A4" s="6"/>
      <c r="B4" s="6"/>
      <c r="C4" s="6"/>
      <c r="D4" s="6"/>
      <c r="E4" s="6"/>
      <c r="F4" s="126"/>
      <c r="G4" s="230" t="s">
        <v>11</v>
      </c>
      <c r="H4" s="230"/>
      <c r="I4" s="230"/>
    </row>
    <row r="5" spans="1:9" s="10" customFormat="1" ht="76.5" customHeight="1">
      <c r="A5" s="31" t="s">
        <v>4</v>
      </c>
      <c r="B5" s="31" t="s">
        <v>5</v>
      </c>
      <c r="C5" s="28" t="s">
        <v>13</v>
      </c>
      <c r="D5" s="29" t="s">
        <v>14</v>
      </c>
      <c r="E5" s="29" t="s">
        <v>15</v>
      </c>
      <c r="F5" s="29" t="s">
        <v>16</v>
      </c>
      <c r="G5" s="29" t="s">
        <v>17</v>
      </c>
      <c r="H5" s="28" t="s">
        <v>0</v>
      </c>
      <c r="I5" s="31" t="s">
        <v>18</v>
      </c>
    </row>
    <row r="6" spans="1:9" s="7" customFormat="1" ht="15.75">
      <c r="A6" s="45">
        <v>1</v>
      </c>
      <c r="B6" s="45">
        <v>2</v>
      </c>
      <c r="C6" s="29" t="s">
        <v>6</v>
      </c>
      <c r="D6" s="29" t="s">
        <v>7</v>
      </c>
      <c r="E6" s="29" t="s">
        <v>8</v>
      </c>
      <c r="F6" s="29" t="s">
        <v>9</v>
      </c>
      <c r="G6" s="29" t="s">
        <v>10</v>
      </c>
      <c r="H6" s="45">
        <v>8</v>
      </c>
      <c r="I6" s="45">
        <v>9</v>
      </c>
    </row>
    <row r="7" spans="1:9" s="7" customFormat="1" ht="19.5" customHeight="1">
      <c r="A7" s="59"/>
      <c r="B7" s="85" t="str">
        <f>'[1]9 стр 2017'!B7</f>
        <v>Общегосударственные вопросы</v>
      </c>
      <c r="C7" s="86" t="s">
        <v>26</v>
      </c>
      <c r="D7" s="86" t="s">
        <v>20</v>
      </c>
      <c r="E7" s="86"/>
      <c r="F7" s="86"/>
      <c r="G7" s="86"/>
      <c r="H7" s="93"/>
      <c r="I7" s="93">
        <f>I8+I12+I16+I19</f>
        <v>5489.7169660000009</v>
      </c>
    </row>
    <row r="8" spans="1:9" s="7" customFormat="1" ht="65.25" customHeight="1">
      <c r="A8" s="59"/>
      <c r="B8" s="85" t="s">
        <v>29</v>
      </c>
      <c r="C8" s="87" t="s">
        <v>26</v>
      </c>
      <c r="D8" s="87" t="s">
        <v>20</v>
      </c>
      <c r="E8" s="87" t="s">
        <v>25</v>
      </c>
      <c r="F8" s="86"/>
      <c r="G8" s="86"/>
      <c r="H8" s="93"/>
      <c r="I8" s="93">
        <f>I9</f>
        <v>662.71</v>
      </c>
    </row>
    <row r="9" spans="1:9" s="8" customFormat="1" ht="17.25" customHeight="1">
      <c r="A9" s="60"/>
      <c r="B9" s="61" t="s">
        <v>30</v>
      </c>
      <c r="C9" s="28" t="s">
        <v>26</v>
      </c>
      <c r="D9" s="28" t="s">
        <v>20</v>
      </c>
      <c r="E9" s="28" t="s">
        <v>25</v>
      </c>
      <c r="F9" s="28" t="s">
        <v>28</v>
      </c>
      <c r="G9" s="28"/>
      <c r="H9" s="94">
        <f>H10+H11</f>
        <v>263.93153000000001</v>
      </c>
      <c r="I9" s="94">
        <f>I10+I11</f>
        <v>662.71</v>
      </c>
    </row>
    <row r="10" spans="1:9" s="10" customFormat="1" ht="32.25" customHeight="1">
      <c r="A10" s="59"/>
      <c r="B10" s="61" t="s">
        <v>33</v>
      </c>
      <c r="C10" s="29" t="s">
        <v>26</v>
      </c>
      <c r="D10" s="28" t="s">
        <v>20</v>
      </c>
      <c r="E10" s="28" t="s">
        <v>25</v>
      </c>
      <c r="F10" s="28" t="s">
        <v>28</v>
      </c>
      <c r="G10" s="28" t="s">
        <v>31</v>
      </c>
      <c r="H10" s="94">
        <v>202.71239</v>
      </c>
      <c r="I10" s="94">
        <v>508.99400000000003</v>
      </c>
    </row>
    <row r="11" spans="1:9" ht="65.25" customHeight="1">
      <c r="A11" s="59"/>
      <c r="B11" s="61" t="s">
        <v>34</v>
      </c>
      <c r="C11" s="29" t="s">
        <v>26</v>
      </c>
      <c r="D11" s="29" t="s">
        <v>20</v>
      </c>
      <c r="E11" s="29" t="s">
        <v>25</v>
      </c>
      <c r="F11" s="29" t="s">
        <v>28</v>
      </c>
      <c r="G11" s="29" t="s">
        <v>32</v>
      </c>
      <c r="H11" s="95">
        <v>61.219140000000003</v>
      </c>
      <c r="I11" s="95">
        <v>153.71600000000001</v>
      </c>
    </row>
    <row r="12" spans="1:9" s="7" customFormat="1" ht="64.5" customHeight="1">
      <c r="A12" s="59"/>
      <c r="B12" s="85" t="s">
        <v>29</v>
      </c>
      <c r="C12" s="87" t="s">
        <v>26</v>
      </c>
      <c r="D12" s="87" t="s">
        <v>20</v>
      </c>
      <c r="E12" s="86"/>
      <c r="F12" s="86"/>
      <c r="G12" s="86"/>
      <c r="H12" s="93"/>
      <c r="I12" s="93">
        <f>I13</f>
        <v>380.280348</v>
      </c>
    </row>
    <row r="13" spans="1:9" s="8" customFormat="1" ht="16.5" customHeight="1">
      <c r="A13" s="59"/>
      <c r="B13" s="61" t="str">
        <f>'[1]9 стр 2017'!B13</f>
        <v>Высшее должностное лицо сельского поселения</v>
      </c>
      <c r="C13" s="28" t="s">
        <v>26</v>
      </c>
      <c r="D13" s="28" t="s">
        <v>20</v>
      </c>
      <c r="E13" s="28" t="s">
        <v>35</v>
      </c>
      <c r="F13" s="28" t="s">
        <v>36</v>
      </c>
      <c r="G13" s="28"/>
      <c r="H13" s="94">
        <f>H14+H15</f>
        <v>40.698909999999998</v>
      </c>
      <c r="I13" s="94">
        <f>I14+I15</f>
        <v>380.280348</v>
      </c>
    </row>
    <row r="14" spans="1:9" s="10" customFormat="1" ht="37.5" customHeight="1">
      <c r="A14" s="59"/>
      <c r="B14" s="61" t="str">
        <f>'[1]9 стр 2017'!B14</f>
        <v>Фонд оплаты труда государственных (муниципальных) органов</v>
      </c>
      <c r="C14" s="29" t="s">
        <v>26</v>
      </c>
      <c r="D14" s="28" t="s">
        <v>20</v>
      </c>
      <c r="E14" s="28" t="s">
        <v>35</v>
      </c>
      <c r="F14" s="28" t="s">
        <v>36</v>
      </c>
      <c r="G14" s="28" t="s">
        <v>31</v>
      </c>
      <c r="H14" s="94">
        <v>31.22804</v>
      </c>
      <c r="I14" s="94">
        <v>292.07400000000001</v>
      </c>
    </row>
    <row r="15" spans="1:9" s="7" customFormat="1" ht="76.5" customHeight="1">
      <c r="A15" s="59"/>
      <c r="B15" s="61" t="str">
        <f>'[1]9 стр 2017'!B15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15" s="28" t="s">
        <v>26</v>
      </c>
      <c r="D15" s="28" t="s">
        <v>20</v>
      </c>
      <c r="E15" s="28" t="s">
        <v>35</v>
      </c>
      <c r="F15" s="28" t="s">
        <v>36</v>
      </c>
      <c r="G15" s="28" t="s">
        <v>32</v>
      </c>
      <c r="H15" s="94">
        <v>9.4708699999999997</v>
      </c>
      <c r="I15" s="94">
        <f>I14*30.2%</f>
        <v>88.206348000000006</v>
      </c>
    </row>
    <row r="16" spans="1:9" ht="20.25" customHeight="1">
      <c r="A16" s="46"/>
      <c r="B16" s="85" t="s">
        <v>2</v>
      </c>
      <c r="C16" s="87" t="s">
        <v>26</v>
      </c>
      <c r="D16" s="86" t="s">
        <v>20</v>
      </c>
      <c r="E16" s="88" t="s">
        <v>37</v>
      </c>
      <c r="F16" s="88"/>
      <c r="G16" s="88"/>
      <c r="H16" s="96"/>
      <c r="I16" s="96">
        <f>I17</f>
        <v>50</v>
      </c>
    </row>
    <row r="17" spans="1:9" s="8" customFormat="1" ht="32.25" customHeight="1">
      <c r="A17" s="46"/>
      <c r="B17" s="61" t="str">
        <f>'[1]9 стр 2017'!B17</f>
        <v xml:space="preserve">Резервный фонд администрации муниципального образования Соузгинское сельское поселение </v>
      </c>
      <c r="C17" s="28" t="s">
        <v>26</v>
      </c>
      <c r="D17" s="28" t="s">
        <v>20</v>
      </c>
      <c r="E17" s="62" t="s">
        <v>37</v>
      </c>
      <c r="F17" s="62" t="s">
        <v>38</v>
      </c>
      <c r="G17" s="62"/>
      <c r="H17" s="97"/>
      <c r="I17" s="97">
        <v>50</v>
      </c>
    </row>
    <row r="18" spans="1:9" ht="19.5" customHeight="1">
      <c r="A18" s="46"/>
      <c r="B18" s="61" t="str">
        <f>'[1]9 стр 2017'!B18</f>
        <v>Резервные средства</v>
      </c>
      <c r="C18" s="29" t="s">
        <v>26</v>
      </c>
      <c r="D18" s="28" t="s">
        <v>20</v>
      </c>
      <c r="E18" s="62" t="s">
        <v>37</v>
      </c>
      <c r="F18" s="62" t="s">
        <v>38</v>
      </c>
      <c r="G18" s="62" t="s">
        <v>39</v>
      </c>
      <c r="H18" s="97"/>
      <c r="I18" s="138">
        <v>50</v>
      </c>
    </row>
    <row r="19" spans="1:9" ht="20.25" customHeight="1">
      <c r="A19" s="46"/>
      <c r="B19" s="85" t="str">
        <f>'[1]9 стр 2017'!B19</f>
        <v>Другие общегосударственные вопросы</v>
      </c>
      <c r="C19" s="86" t="s">
        <v>26</v>
      </c>
      <c r="D19" s="86" t="s">
        <v>20</v>
      </c>
      <c r="E19" s="88" t="s">
        <v>21</v>
      </c>
      <c r="F19" s="88"/>
      <c r="G19" s="88"/>
      <c r="H19" s="96"/>
      <c r="I19" s="96">
        <f>I20+I27+I29</f>
        <v>4396.7266180000006</v>
      </c>
    </row>
    <row r="20" spans="1:9" ht="31.5">
      <c r="A20" s="46"/>
      <c r="B20" s="61" t="str">
        <f>'[1]9 стр 2017'!B20</f>
        <v>Централизованное обслуживание администрации сельского поселения</v>
      </c>
      <c r="C20" s="29" t="s">
        <v>26</v>
      </c>
      <c r="D20" s="28" t="s">
        <v>20</v>
      </c>
      <c r="E20" s="62" t="s">
        <v>21</v>
      </c>
      <c r="F20" s="62" t="s">
        <v>40</v>
      </c>
      <c r="G20" s="62"/>
      <c r="H20" s="97"/>
      <c r="I20" s="97">
        <f>I21+I22+I23+I24+I25+I26</f>
        <v>2022.7266180000001</v>
      </c>
    </row>
    <row r="21" spans="1:9" ht="31.5">
      <c r="A21" s="46"/>
      <c r="B21" s="61" t="str">
        <f>'[1]9 стр 2017'!B21</f>
        <v>Фонд оплаты труда государственных (муниципальных) органов</v>
      </c>
      <c r="C21" s="28" t="s">
        <v>26</v>
      </c>
      <c r="D21" s="29" t="s">
        <v>20</v>
      </c>
      <c r="E21" s="137" t="s">
        <v>21</v>
      </c>
      <c r="F21" s="137" t="s">
        <v>40</v>
      </c>
      <c r="G21" s="137" t="s">
        <v>31</v>
      </c>
      <c r="H21" s="139">
        <v>-303.88560000000001</v>
      </c>
      <c r="I21" s="139">
        <v>1389.9590000000001</v>
      </c>
    </row>
    <row r="22" spans="1:9" ht="63">
      <c r="A22" s="46"/>
      <c r="B22" s="65" t="str">
        <f>'[1]9 стр 2017'!B22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22" s="29" t="s">
        <v>26</v>
      </c>
      <c r="D22" s="29" t="s">
        <v>20</v>
      </c>
      <c r="E22" s="137" t="s">
        <v>21</v>
      </c>
      <c r="F22" s="137" t="s">
        <v>40</v>
      </c>
      <c r="G22" s="137" t="s">
        <v>32</v>
      </c>
      <c r="H22" s="139">
        <v>-94.790400000000005</v>
      </c>
      <c r="I22" s="139">
        <f>I21*30.2/100</f>
        <v>419.76761800000003</v>
      </c>
    </row>
    <row r="23" spans="1:9" ht="31.5">
      <c r="A23" s="46"/>
      <c r="B23" s="61" t="str">
        <f>'[1]9 стр 2017'!B23</f>
        <v>Закупка товаров, работ, услуг в сфере информационно-коммуникационных технологий</v>
      </c>
      <c r="C23" s="28" t="s">
        <v>26</v>
      </c>
      <c r="D23" s="29" t="s">
        <v>20</v>
      </c>
      <c r="E23" s="137" t="s">
        <v>21</v>
      </c>
      <c r="F23" s="137" t="s">
        <v>40</v>
      </c>
      <c r="G23" s="137" t="s">
        <v>41</v>
      </c>
      <c r="H23" s="139">
        <v>11.4</v>
      </c>
      <c r="I23" s="139">
        <v>160</v>
      </c>
    </row>
    <row r="24" spans="1:9" ht="31.5">
      <c r="A24" s="46">
        <v>80</v>
      </c>
      <c r="B24" s="66" t="str">
        <f>'[1]9 стр 2017'!B25</f>
        <v>Уплата налога на имущество организаций и земельного налога</v>
      </c>
      <c r="C24" s="28" t="s">
        <v>26</v>
      </c>
      <c r="D24" s="29" t="s">
        <v>20</v>
      </c>
      <c r="E24" s="137" t="s">
        <v>21</v>
      </c>
      <c r="F24" s="137" t="s">
        <v>40</v>
      </c>
      <c r="G24" s="137" t="s">
        <v>43</v>
      </c>
      <c r="H24" s="97"/>
      <c r="I24" s="97">
        <v>35</v>
      </c>
    </row>
    <row r="25" spans="1:9" ht="15.75">
      <c r="A25" s="46"/>
      <c r="B25" s="66" t="str">
        <f>'[1]9 стр 2017'!B26</f>
        <v>Уплата прочих налогов, сборов</v>
      </c>
      <c r="C25" s="29" t="s">
        <v>26</v>
      </c>
      <c r="D25" s="29" t="s">
        <v>20</v>
      </c>
      <c r="E25" s="137" t="s">
        <v>21</v>
      </c>
      <c r="F25" s="137" t="s">
        <v>40</v>
      </c>
      <c r="G25" s="137" t="s">
        <v>44</v>
      </c>
      <c r="H25" s="97"/>
      <c r="I25" s="97">
        <v>8</v>
      </c>
    </row>
    <row r="26" spans="1:9" ht="15.75">
      <c r="A26" s="46"/>
      <c r="B26" s="66" t="str">
        <f>'[1]9 стр 2017'!B27</f>
        <v>Уплата иных платежей</v>
      </c>
      <c r="C26" s="28" t="s">
        <v>26</v>
      </c>
      <c r="D26" s="29" t="s">
        <v>20</v>
      </c>
      <c r="E26" s="137" t="s">
        <v>21</v>
      </c>
      <c r="F26" s="137" t="s">
        <v>40</v>
      </c>
      <c r="G26" s="137" t="s">
        <v>45</v>
      </c>
      <c r="H26" s="97"/>
      <c r="I26" s="97">
        <v>10</v>
      </c>
    </row>
    <row r="27" spans="1:9" ht="48" customHeight="1">
      <c r="A27" s="46"/>
      <c r="B27" s="66" t="s">
        <v>23</v>
      </c>
      <c r="C27" s="29" t="s">
        <v>26</v>
      </c>
      <c r="D27" s="29" t="s">
        <v>20</v>
      </c>
      <c r="E27" s="137" t="s">
        <v>21</v>
      </c>
      <c r="F27" s="137" t="s">
        <v>22</v>
      </c>
      <c r="G27" s="62"/>
      <c r="H27" s="97">
        <v>832.98</v>
      </c>
      <c r="I27" s="97">
        <v>1424.98</v>
      </c>
    </row>
    <row r="28" spans="1:9" ht="48" customHeight="1">
      <c r="A28" s="46"/>
      <c r="B28" s="140" t="str">
        <f>'[1]9 стр 2017'!B29</f>
        <v>Прочая закупка товаров, работ и услуг для обеспечения государственных (муниципальных) нужд</v>
      </c>
      <c r="C28" s="28" t="s">
        <v>26</v>
      </c>
      <c r="D28" s="29" t="s">
        <v>20</v>
      </c>
      <c r="E28" s="137" t="s">
        <v>21</v>
      </c>
      <c r="F28" s="137" t="s">
        <v>22</v>
      </c>
      <c r="G28" s="137" t="s">
        <v>42</v>
      </c>
      <c r="H28" s="139">
        <v>832.98</v>
      </c>
      <c r="I28" s="139">
        <v>1424.98</v>
      </c>
    </row>
    <row r="29" spans="1:9" ht="48" customHeight="1">
      <c r="A29" s="46"/>
      <c r="B29" s="140" t="str">
        <f>'[1]9 стр 2017'!B30</f>
        <v xml:space="preserve"> Расходы за счет средств дотации на выравнивание бюджетной обеспеченности поселений из бюджета муниципального образования "Майминский район"</v>
      </c>
      <c r="C29" s="29" t="s">
        <v>26</v>
      </c>
      <c r="D29" s="29" t="s">
        <v>20</v>
      </c>
      <c r="E29" s="137" t="s">
        <v>21</v>
      </c>
      <c r="F29" s="137" t="s">
        <v>46</v>
      </c>
      <c r="G29" s="137"/>
      <c r="H29" s="139">
        <v>29.95</v>
      </c>
      <c r="I29" s="139">
        <v>949.02</v>
      </c>
    </row>
    <row r="30" spans="1:9" ht="47.25" customHeight="1">
      <c r="A30" s="46"/>
      <c r="B30" s="140" t="str">
        <f>'[1]9 стр 2017'!B31</f>
        <v>Прочая закупка товаров, работ и услуг для обеспечения государственных (муниципальных) нужд</v>
      </c>
      <c r="C30" s="28" t="s">
        <v>26</v>
      </c>
      <c r="D30" s="29" t="s">
        <v>20</v>
      </c>
      <c r="E30" s="137" t="s">
        <v>21</v>
      </c>
      <c r="F30" s="137" t="s">
        <v>46</v>
      </c>
      <c r="G30" s="137" t="s">
        <v>42</v>
      </c>
      <c r="H30" s="139">
        <v>949.02</v>
      </c>
      <c r="I30" s="139">
        <v>949.02</v>
      </c>
    </row>
    <row r="31" spans="1:9" ht="15.75">
      <c r="A31" s="46"/>
      <c r="B31" s="141" t="str">
        <f>'[1]9 стр 2017'!B32</f>
        <v>Национальная оборона</v>
      </c>
      <c r="C31" s="87" t="s">
        <v>26</v>
      </c>
      <c r="D31" s="142" t="s">
        <v>25</v>
      </c>
      <c r="E31" s="142"/>
      <c r="F31" s="142"/>
      <c r="G31" s="142"/>
      <c r="H31" s="107"/>
      <c r="I31" s="107">
        <f>I32</f>
        <v>133.5</v>
      </c>
    </row>
    <row r="32" spans="1:9" ht="15.75">
      <c r="A32" s="46"/>
      <c r="B32" s="141" t="str">
        <f>'[1]9 стр 2017'!B33</f>
        <v>Мобилизационная и вневойсковая подготовка</v>
      </c>
      <c r="C32" s="86" t="s">
        <v>26</v>
      </c>
      <c r="D32" s="142" t="s">
        <v>25</v>
      </c>
      <c r="E32" s="142" t="s">
        <v>27</v>
      </c>
      <c r="F32" s="143"/>
      <c r="G32" s="142"/>
      <c r="H32" s="107"/>
      <c r="I32" s="107">
        <f>I33</f>
        <v>133.5</v>
      </c>
    </row>
    <row r="33" spans="1:9" ht="47.25">
      <c r="A33" s="46"/>
      <c r="B33" s="140" t="str">
        <f>'[1]9 стр 2017'!B34</f>
        <v>Осуществление первичного воинского учета на территориях, где отсутствуют военные комиссариаты</v>
      </c>
      <c r="C33" s="29" t="s">
        <v>26</v>
      </c>
      <c r="D33" s="137" t="s">
        <v>25</v>
      </c>
      <c r="E33" s="137" t="s">
        <v>27</v>
      </c>
      <c r="F33" s="137" t="s">
        <v>47</v>
      </c>
      <c r="G33" s="144"/>
      <c r="H33" s="145"/>
      <c r="I33" s="146">
        <f>I34+I35</f>
        <v>133.5</v>
      </c>
    </row>
    <row r="34" spans="1:9" ht="31.5">
      <c r="A34" s="46"/>
      <c r="B34" s="140" t="str">
        <f>'[1]9 стр 2017'!B35</f>
        <v>Фонд оплаты труда государственных (муниципальных) органов</v>
      </c>
      <c r="C34" s="28" t="s">
        <v>26</v>
      </c>
      <c r="D34" s="137" t="s">
        <v>25</v>
      </c>
      <c r="E34" s="137" t="s">
        <v>27</v>
      </c>
      <c r="F34" s="137" t="s">
        <v>47</v>
      </c>
      <c r="G34" s="137" t="s">
        <v>31</v>
      </c>
      <c r="H34" s="139">
        <v>40.204799999999999</v>
      </c>
      <c r="I34" s="139">
        <v>105.5</v>
      </c>
    </row>
    <row r="35" spans="1:9" ht="64.5" customHeight="1">
      <c r="A35" s="46"/>
      <c r="B35" s="140" t="str">
        <f>'[1]9 стр 2017'!B36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35" s="29" t="s">
        <v>26</v>
      </c>
      <c r="D35" s="137" t="s">
        <v>25</v>
      </c>
      <c r="E35" s="137" t="s">
        <v>27</v>
      </c>
      <c r="F35" s="137" t="s">
        <v>47</v>
      </c>
      <c r="G35" s="137" t="s">
        <v>32</v>
      </c>
      <c r="H35" s="139">
        <v>17.395199999999999</v>
      </c>
      <c r="I35" s="139">
        <v>28</v>
      </c>
    </row>
    <row r="36" spans="1:9" ht="31.5">
      <c r="A36" s="46"/>
      <c r="B36" s="141" t="str">
        <f>'[1]9 стр 2017'!B37</f>
        <v>Национальная безопасность и правоохранительная деятельность</v>
      </c>
      <c r="C36" s="86" t="s">
        <v>26</v>
      </c>
      <c r="D36" s="142" t="s">
        <v>27</v>
      </c>
      <c r="E36" s="142"/>
      <c r="F36" s="142"/>
      <c r="G36" s="142"/>
      <c r="H36" s="107"/>
      <c r="I36" s="107">
        <f>I37</f>
        <v>34</v>
      </c>
    </row>
    <row r="37" spans="1:9" ht="47.25">
      <c r="A37" s="46"/>
      <c r="B37" s="141" t="str">
        <f>'[1]9 стр 2017'!B38</f>
        <v>Защита населения и территории от чрезвычайных ситуаций природного и техногенного характера, гражданская оборона</v>
      </c>
      <c r="C37" s="87" t="s">
        <v>26</v>
      </c>
      <c r="D37" s="142" t="s">
        <v>27</v>
      </c>
      <c r="E37" s="142" t="s">
        <v>48</v>
      </c>
      <c r="F37" s="142"/>
      <c r="G37" s="142"/>
      <c r="H37" s="107"/>
      <c r="I37" s="107">
        <f>I38</f>
        <v>34</v>
      </c>
    </row>
    <row r="38" spans="1:9" ht="31.5">
      <c r="A38" s="46"/>
      <c r="B38" s="140" t="str">
        <f>'[1]9 стр 2017'!B39</f>
        <v>Основное мероприятие «Устойчивое развитие систем жизнеобеспечения»</v>
      </c>
      <c r="C38" s="28" t="s">
        <v>26</v>
      </c>
      <c r="D38" s="137" t="s">
        <v>27</v>
      </c>
      <c r="E38" s="137" t="s">
        <v>48</v>
      </c>
      <c r="F38" s="137" t="s">
        <v>49</v>
      </c>
      <c r="G38" s="137"/>
      <c r="H38" s="139"/>
      <c r="I38" s="139">
        <v>34</v>
      </c>
    </row>
    <row r="39" spans="1:9" ht="47.25">
      <c r="A39" s="46"/>
      <c r="B39" s="140" t="str">
        <f>'[1]9 стр 2017'!B40</f>
        <v>Обеспечение первичных мер пожарной безопасности в границах населенных пунктов поселения</v>
      </c>
      <c r="C39" s="29" t="s">
        <v>26</v>
      </c>
      <c r="D39" s="137" t="s">
        <v>27</v>
      </c>
      <c r="E39" s="137" t="s">
        <v>48</v>
      </c>
      <c r="F39" s="137" t="s">
        <v>49</v>
      </c>
      <c r="G39" s="137"/>
      <c r="H39" s="139"/>
      <c r="I39" s="139">
        <v>34</v>
      </c>
    </row>
    <row r="40" spans="1:9" ht="94.5">
      <c r="A40" s="46"/>
      <c r="B40" s="140" t="str">
        <f>'[1]9 стр 2017'!B41</f>
        <v>Обеспечение первичных мер пожарной безопасности в границах населенных пунктов поселения в части изготовления листовочного материала, проведения разъяснительной работы с населением, содержания противопожарных водоемов и иных мероприятий</v>
      </c>
      <c r="C40" s="28" t="s">
        <v>26</v>
      </c>
      <c r="D40" s="137" t="s">
        <v>27</v>
      </c>
      <c r="E40" s="137" t="s">
        <v>48</v>
      </c>
      <c r="F40" s="137" t="s">
        <v>50</v>
      </c>
      <c r="G40" s="137"/>
      <c r="H40" s="139"/>
      <c r="I40" s="139">
        <v>34</v>
      </c>
    </row>
    <row r="41" spans="1:9" ht="47.25">
      <c r="A41" s="46"/>
      <c r="B41" s="140" t="str">
        <f>'[1]9 стр 2017'!B42</f>
        <v>Прочая закупка товаров, работ и услуг для обеспечения государственных (муниципальных) нужд</v>
      </c>
      <c r="C41" s="29" t="s">
        <v>26</v>
      </c>
      <c r="D41" s="137" t="s">
        <v>27</v>
      </c>
      <c r="E41" s="137" t="s">
        <v>48</v>
      </c>
      <c r="F41" s="137" t="s">
        <v>50</v>
      </c>
      <c r="G41" s="137" t="s">
        <v>42</v>
      </c>
      <c r="H41" s="139"/>
      <c r="I41" s="147">
        <v>34</v>
      </c>
    </row>
    <row r="42" spans="1:9" ht="15.75">
      <c r="A42" s="46"/>
      <c r="B42" s="141" t="str">
        <f>'[1]9 стр 2017'!B43</f>
        <v>Жилищно-коммунальное хозяйство</v>
      </c>
      <c r="C42" s="86" t="s">
        <v>26</v>
      </c>
      <c r="D42" s="142" t="s">
        <v>51</v>
      </c>
      <c r="E42" s="142"/>
      <c r="F42" s="142"/>
      <c r="G42" s="142"/>
      <c r="H42" s="107"/>
      <c r="I42" s="107">
        <f>I43</f>
        <v>1189.6599999999999</v>
      </c>
    </row>
    <row r="43" spans="1:9" ht="15.75">
      <c r="A43" s="46"/>
      <c r="B43" s="141" t="str">
        <f>'[1]9 стр 2017'!B44</f>
        <v>Благоустройство</v>
      </c>
      <c r="C43" s="87" t="s">
        <v>26</v>
      </c>
      <c r="D43" s="142" t="s">
        <v>51</v>
      </c>
      <c r="E43" s="142" t="s">
        <v>27</v>
      </c>
      <c r="F43" s="142"/>
      <c r="G43" s="142"/>
      <c r="H43" s="107"/>
      <c r="I43" s="107">
        <f>I44</f>
        <v>1189.6599999999999</v>
      </c>
    </row>
    <row r="44" spans="1:9" ht="31.5">
      <c r="A44" s="46"/>
      <c r="B44" s="140" t="str">
        <f>'[1]9 стр 2017'!B45</f>
        <v>Основное мероприятие «Устойчивое развитие систем жизнеобеспечения»</v>
      </c>
      <c r="C44" s="28" t="s">
        <v>26</v>
      </c>
      <c r="D44" s="137" t="s">
        <v>51</v>
      </c>
      <c r="E44" s="137" t="s">
        <v>27</v>
      </c>
      <c r="F44" s="137" t="s">
        <v>52</v>
      </c>
      <c r="G44" s="137"/>
      <c r="H44" s="139"/>
      <c r="I44" s="139">
        <f>I45+I47+I49+I53</f>
        <v>1189.6599999999999</v>
      </c>
    </row>
    <row r="45" spans="1:9" ht="47.25" customHeight="1">
      <c r="A45" s="46"/>
      <c r="B45" s="140" t="str">
        <f>'[1]9 стр 2017'!B46</f>
        <v>Межбюджетные трансферты на осуществление переданных полномочий по дорожной деятельности в отношении дорог местного значени</v>
      </c>
      <c r="C45" s="29" t="s">
        <v>26</v>
      </c>
      <c r="D45" s="137" t="s">
        <v>51</v>
      </c>
      <c r="E45" s="137" t="s">
        <v>27</v>
      </c>
      <c r="F45" s="137" t="s">
        <v>53</v>
      </c>
      <c r="G45" s="137"/>
      <c r="H45" s="139"/>
      <c r="I45" s="139">
        <v>481.58</v>
      </c>
    </row>
    <row r="46" spans="1:9" ht="47.25">
      <c r="A46" s="46"/>
      <c r="B46" s="140" t="str">
        <f>'[1]9 стр 2017'!B47</f>
        <v>Прочая закупка товаров, работ и услуг для обеспечения государственных (муниципальных) нужд</v>
      </c>
      <c r="C46" s="28" t="s">
        <v>26</v>
      </c>
      <c r="D46" s="137" t="s">
        <v>51</v>
      </c>
      <c r="E46" s="137" t="s">
        <v>27</v>
      </c>
      <c r="F46" s="137" t="s">
        <v>53</v>
      </c>
      <c r="G46" s="137" t="s">
        <v>42</v>
      </c>
      <c r="H46" s="139">
        <v>0</v>
      </c>
      <c r="I46" s="139">
        <v>481.58</v>
      </c>
    </row>
    <row r="47" spans="1:9" ht="31.5">
      <c r="A47" s="46"/>
      <c r="B47" s="140" t="str">
        <f>'[1]9 стр 2017'!B48</f>
        <v xml:space="preserve"> Межбюджетные трансферты на осуществление переданных полномочий по утилизации ТБО</v>
      </c>
      <c r="C47" s="29" t="s">
        <v>26</v>
      </c>
      <c r="D47" s="137" t="s">
        <v>51</v>
      </c>
      <c r="E47" s="137" t="s">
        <v>27</v>
      </c>
      <c r="F47" s="137" t="s">
        <v>54</v>
      </c>
      <c r="G47" s="137"/>
      <c r="H47" s="139">
        <v>239.62</v>
      </c>
      <c r="I47" s="139">
        <v>464.48</v>
      </c>
    </row>
    <row r="48" spans="1:9" ht="47.25">
      <c r="A48" s="46"/>
      <c r="B48" s="140" t="str">
        <f>'[1]9 стр 2017'!B49</f>
        <v>Прочая закупка товаров, работ и услуг для обеспечения государственных (муниципальных) нужд</v>
      </c>
      <c r="C48" s="28" t="s">
        <v>26</v>
      </c>
      <c r="D48" s="137" t="s">
        <v>51</v>
      </c>
      <c r="E48" s="137" t="s">
        <v>27</v>
      </c>
      <c r="F48" s="137" t="s">
        <v>54</v>
      </c>
      <c r="G48" s="137" t="s">
        <v>42</v>
      </c>
      <c r="H48" s="139">
        <v>239.62</v>
      </c>
      <c r="I48" s="139">
        <v>464.48</v>
      </c>
    </row>
    <row r="49" spans="1:9" ht="31.5">
      <c r="A49" s="46"/>
      <c r="B49" s="140" t="str">
        <f>'[1]9 стр 2017'!B50</f>
        <v>Основное мероприятие «Устойчивое развитие систем жизнеобеспечения»</v>
      </c>
      <c r="C49" s="29" t="s">
        <v>26</v>
      </c>
      <c r="D49" s="137" t="s">
        <v>51</v>
      </c>
      <c r="E49" s="137" t="s">
        <v>27</v>
      </c>
      <c r="F49" s="137" t="s">
        <v>52</v>
      </c>
      <c r="G49" s="137"/>
      <c r="H49" s="139"/>
      <c r="I49" s="139" t="s">
        <v>24</v>
      </c>
    </row>
    <row r="50" spans="1:9" ht="31.5">
      <c r="A50" s="46"/>
      <c r="B50" s="140" t="str">
        <f>'[1]9 стр 2017'!B51</f>
        <v>Мероприятия по повышению уровня благоустройства территории поселения</v>
      </c>
      <c r="C50" s="28" t="s">
        <v>26</v>
      </c>
      <c r="D50" s="137" t="s">
        <v>51</v>
      </c>
      <c r="E50" s="137" t="s">
        <v>27</v>
      </c>
      <c r="F50" s="137" t="s">
        <v>55</v>
      </c>
      <c r="G50" s="137"/>
      <c r="H50" s="139"/>
      <c r="I50" s="139" t="s">
        <v>24</v>
      </c>
    </row>
    <row r="51" spans="1:9" ht="15.75">
      <c r="A51" s="46"/>
      <c r="B51" s="140" t="str">
        <f>'[1]9 стр 2017'!B52</f>
        <v>Освещение улиц</v>
      </c>
      <c r="C51" s="29" t="s">
        <v>26</v>
      </c>
      <c r="D51" s="137" t="s">
        <v>51</v>
      </c>
      <c r="E51" s="137" t="s">
        <v>27</v>
      </c>
      <c r="F51" s="137" t="s">
        <v>56</v>
      </c>
      <c r="G51" s="137"/>
      <c r="H51" s="139"/>
      <c r="I51" s="139" t="s">
        <v>24</v>
      </c>
    </row>
    <row r="52" spans="1:9" ht="47.25">
      <c r="A52" s="46"/>
      <c r="B52" s="140" t="str">
        <f>'[1]9 стр 2017'!B53</f>
        <v>Прочая закупка товаров, работ и услуг для обеспечения государственных (муниципальных) нужд</v>
      </c>
      <c r="C52" s="28" t="s">
        <v>26</v>
      </c>
      <c r="D52" s="137" t="s">
        <v>51</v>
      </c>
      <c r="E52" s="137" t="s">
        <v>27</v>
      </c>
      <c r="F52" s="137" t="s">
        <v>56</v>
      </c>
      <c r="G52" s="137" t="s">
        <v>42</v>
      </c>
      <c r="H52" s="139"/>
      <c r="I52" s="139" t="s">
        <v>24</v>
      </c>
    </row>
    <row r="53" spans="1:9" ht="31.5">
      <c r="A53" s="46"/>
      <c r="B53" s="140" t="str">
        <f>'[1]9 стр 2017'!B54</f>
        <v>Прочие расходы, связанные с благоустройством территории поселения</v>
      </c>
      <c r="C53" s="29" t="s">
        <v>26</v>
      </c>
      <c r="D53" s="137" t="s">
        <v>51</v>
      </c>
      <c r="E53" s="137" t="s">
        <v>27</v>
      </c>
      <c r="F53" s="137" t="s">
        <v>57</v>
      </c>
      <c r="G53" s="137"/>
      <c r="H53" s="139"/>
      <c r="I53" s="139">
        <v>223.6</v>
      </c>
    </row>
    <row r="54" spans="1:9" ht="47.25">
      <c r="A54" s="46"/>
      <c r="B54" s="140" t="str">
        <f>'[1]9 стр 2017'!B55</f>
        <v>Прочая закупка товаров, работ и услуг для обеспечения государственных (муниципальных) нужд</v>
      </c>
      <c r="C54" s="28" t="s">
        <v>26</v>
      </c>
      <c r="D54" s="137" t="s">
        <v>51</v>
      </c>
      <c r="E54" s="137" t="s">
        <v>27</v>
      </c>
      <c r="F54" s="137" t="s">
        <v>57</v>
      </c>
      <c r="G54" s="137" t="s">
        <v>42</v>
      </c>
      <c r="H54" s="139">
        <v>131.5</v>
      </c>
      <c r="I54" s="139">
        <v>223.6</v>
      </c>
    </row>
    <row r="55" spans="1:9" ht="15.75">
      <c r="A55" s="46"/>
      <c r="B55" s="229" t="s">
        <v>1</v>
      </c>
      <c r="C55" s="229"/>
      <c r="D55" s="229"/>
      <c r="E55" s="229"/>
      <c r="F55" s="229"/>
      <c r="G55" s="229"/>
      <c r="H55" s="229"/>
      <c r="I55" s="148">
        <f>I7+I31+I42-334.58</f>
        <v>6478.2969660000008</v>
      </c>
    </row>
  </sheetData>
  <mergeCells count="4">
    <mergeCell ref="B55:H55"/>
    <mergeCell ref="A3:I3"/>
    <mergeCell ref="G4:I4"/>
    <mergeCell ref="F1:I1"/>
  </mergeCells>
  <pageMargins left="0.27559055118110237" right="0.19685039370078741" top="0.55118110236220474" bottom="0.39370078740157483" header="0.31496062992125984" footer="0.39370078740157483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K55"/>
  <sheetViews>
    <sheetView topLeftCell="A4" workbookViewId="0">
      <selection activeCell="H1" sqref="H1:J1"/>
    </sheetView>
  </sheetViews>
  <sheetFormatPr defaultRowHeight="12.75"/>
  <cols>
    <col min="1" max="1" width="5.7109375" style="2" customWidth="1"/>
    <col min="2" max="2" width="45.5703125" style="3" customWidth="1"/>
    <col min="3" max="3" width="11.85546875" style="4" customWidth="1"/>
    <col min="4" max="4" width="9.28515625" style="4" customWidth="1"/>
    <col min="5" max="5" width="9.7109375" style="4" customWidth="1"/>
    <col min="6" max="6" width="15.85546875" style="4" customWidth="1"/>
    <col min="7" max="7" width="11.85546875" style="4" customWidth="1"/>
    <col min="8" max="8" width="14.140625" style="4" customWidth="1"/>
    <col min="9" max="9" width="14.42578125" style="4" customWidth="1"/>
    <col min="10" max="10" width="17.140625" style="4" customWidth="1"/>
    <col min="11" max="257" width="9.140625" style="5"/>
    <col min="258" max="258" width="3.5703125" style="5" customWidth="1"/>
    <col min="259" max="259" width="40.85546875" style="5" customWidth="1"/>
    <col min="260" max="260" width="5.140625" style="5" customWidth="1"/>
    <col min="261" max="262" width="4.28515625" style="5" customWidth="1"/>
    <col min="263" max="263" width="8.5703125" style="5" customWidth="1"/>
    <col min="264" max="264" width="6.7109375" style="5" customWidth="1"/>
    <col min="265" max="265" width="11.28515625" style="5" customWidth="1"/>
    <col min="266" max="266" width="12.28515625" style="5" customWidth="1"/>
    <col min="267" max="513" width="9.140625" style="5"/>
    <col min="514" max="514" width="3.5703125" style="5" customWidth="1"/>
    <col min="515" max="515" width="40.85546875" style="5" customWidth="1"/>
    <col min="516" max="516" width="5.140625" style="5" customWidth="1"/>
    <col min="517" max="518" width="4.28515625" style="5" customWidth="1"/>
    <col min="519" max="519" width="8.5703125" style="5" customWidth="1"/>
    <col min="520" max="520" width="6.7109375" style="5" customWidth="1"/>
    <col min="521" max="521" width="11.28515625" style="5" customWidth="1"/>
    <col min="522" max="522" width="12.28515625" style="5" customWidth="1"/>
    <col min="523" max="769" width="9.140625" style="5"/>
    <col min="770" max="770" width="3.5703125" style="5" customWidth="1"/>
    <col min="771" max="771" width="40.85546875" style="5" customWidth="1"/>
    <col min="772" max="772" width="5.140625" style="5" customWidth="1"/>
    <col min="773" max="774" width="4.28515625" style="5" customWidth="1"/>
    <col min="775" max="775" width="8.5703125" style="5" customWidth="1"/>
    <col min="776" max="776" width="6.7109375" style="5" customWidth="1"/>
    <col min="777" max="777" width="11.28515625" style="5" customWidth="1"/>
    <col min="778" max="778" width="12.28515625" style="5" customWidth="1"/>
    <col min="779" max="1025" width="9.140625" style="5"/>
    <col min="1026" max="1026" width="3.5703125" style="5" customWidth="1"/>
    <col min="1027" max="1027" width="40.85546875" style="5" customWidth="1"/>
    <col min="1028" max="1028" width="5.140625" style="5" customWidth="1"/>
    <col min="1029" max="1030" width="4.28515625" style="5" customWidth="1"/>
    <col min="1031" max="1031" width="8.5703125" style="5" customWidth="1"/>
    <col min="1032" max="1032" width="6.7109375" style="5" customWidth="1"/>
    <col min="1033" max="1033" width="11.28515625" style="5" customWidth="1"/>
    <col min="1034" max="1034" width="12.28515625" style="5" customWidth="1"/>
    <col min="1035" max="1281" width="9.140625" style="5"/>
    <col min="1282" max="1282" width="3.5703125" style="5" customWidth="1"/>
    <col min="1283" max="1283" width="40.85546875" style="5" customWidth="1"/>
    <col min="1284" max="1284" width="5.140625" style="5" customWidth="1"/>
    <col min="1285" max="1286" width="4.28515625" style="5" customWidth="1"/>
    <col min="1287" max="1287" width="8.5703125" style="5" customWidth="1"/>
    <col min="1288" max="1288" width="6.7109375" style="5" customWidth="1"/>
    <col min="1289" max="1289" width="11.28515625" style="5" customWidth="1"/>
    <col min="1290" max="1290" width="12.28515625" style="5" customWidth="1"/>
    <col min="1291" max="1537" width="9.140625" style="5"/>
    <col min="1538" max="1538" width="3.5703125" style="5" customWidth="1"/>
    <col min="1539" max="1539" width="40.85546875" style="5" customWidth="1"/>
    <col min="1540" max="1540" width="5.140625" style="5" customWidth="1"/>
    <col min="1541" max="1542" width="4.28515625" style="5" customWidth="1"/>
    <col min="1543" max="1543" width="8.5703125" style="5" customWidth="1"/>
    <col min="1544" max="1544" width="6.7109375" style="5" customWidth="1"/>
    <col min="1545" max="1545" width="11.28515625" style="5" customWidth="1"/>
    <col min="1546" max="1546" width="12.28515625" style="5" customWidth="1"/>
    <col min="1547" max="1793" width="9.140625" style="5"/>
    <col min="1794" max="1794" width="3.5703125" style="5" customWidth="1"/>
    <col min="1795" max="1795" width="40.85546875" style="5" customWidth="1"/>
    <col min="1796" max="1796" width="5.140625" style="5" customWidth="1"/>
    <col min="1797" max="1798" width="4.28515625" style="5" customWidth="1"/>
    <col min="1799" max="1799" width="8.5703125" style="5" customWidth="1"/>
    <col min="1800" max="1800" width="6.7109375" style="5" customWidth="1"/>
    <col min="1801" max="1801" width="11.28515625" style="5" customWidth="1"/>
    <col min="1802" max="1802" width="12.28515625" style="5" customWidth="1"/>
    <col min="1803" max="2049" width="9.140625" style="5"/>
    <col min="2050" max="2050" width="3.5703125" style="5" customWidth="1"/>
    <col min="2051" max="2051" width="40.85546875" style="5" customWidth="1"/>
    <col min="2052" max="2052" width="5.140625" style="5" customWidth="1"/>
    <col min="2053" max="2054" width="4.28515625" style="5" customWidth="1"/>
    <col min="2055" max="2055" width="8.5703125" style="5" customWidth="1"/>
    <col min="2056" max="2056" width="6.7109375" style="5" customWidth="1"/>
    <col min="2057" max="2057" width="11.28515625" style="5" customWidth="1"/>
    <col min="2058" max="2058" width="12.28515625" style="5" customWidth="1"/>
    <col min="2059" max="2305" width="9.140625" style="5"/>
    <col min="2306" max="2306" width="3.5703125" style="5" customWidth="1"/>
    <col min="2307" max="2307" width="40.85546875" style="5" customWidth="1"/>
    <col min="2308" max="2308" width="5.140625" style="5" customWidth="1"/>
    <col min="2309" max="2310" width="4.28515625" style="5" customWidth="1"/>
    <col min="2311" max="2311" width="8.5703125" style="5" customWidth="1"/>
    <col min="2312" max="2312" width="6.7109375" style="5" customWidth="1"/>
    <col min="2313" max="2313" width="11.28515625" style="5" customWidth="1"/>
    <col min="2314" max="2314" width="12.28515625" style="5" customWidth="1"/>
    <col min="2315" max="2561" width="9.140625" style="5"/>
    <col min="2562" max="2562" width="3.5703125" style="5" customWidth="1"/>
    <col min="2563" max="2563" width="40.85546875" style="5" customWidth="1"/>
    <col min="2564" max="2564" width="5.140625" style="5" customWidth="1"/>
    <col min="2565" max="2566" width="4.28515625" style="5" customWidth="1"/>
    <col min="2567" max="2567" width="8.5703125" style="5" customWidth="1"/>
    <col min="2568" max="2568" width="6.7109375" style="5" customWidth="1"/>
    <col min="2569" max="2569" width="11.28515625" style="5" customWidth="1"/>
    <col min="2570" max="2570" width="12.28515625" style="5" customWidth="1"/>
    <col min="2571" max="2817" width="9.140625" style="5"/>
    <col min="2818" max="2818" width="3.5703125" style="5" customWidth="1"/>
    <col min="2819" max="2819" width="40.85546875" style="5" customWidth="1"/>
    <col min="2820" max="2820" width="5.140625" style="5" customWidth="1"/>
    <col min="2821" max="2822" width="4.28515625" style="5" customWidth="1"/>
    <col min="2823" max="2823" width="8.5703125" style="5" customWidth="1"/>
    <col min="2824" max="2824" width="6.7109375" style="5" customWidth="1"/>
    <col min="2825" max="2825" width="11.28515625" style="5" customWidth="1"/>
    <col min="2826" max="2826" width="12.28515625" style="5" customWidth="1"/>
    <col min="2827" max="3073" width="9.140625" style="5"/>
    <col min="3074" max="3074" width="3.5703125" style="5" customWidth="1"/>
    <col min="3075" max="3075" width="40.85546875" style="5" customWidth="1"/>
    <col min="3076" max="3076" width="5.140625" style="5" customWidth="1"/>
    <col min="3077" max="3078" width="4.28515625" style="5" customWidth="1"/>
    <col min="3079" max="3079" width="8.5703125" style="5" customWidth="1"/>
    <col min="3080" max="3080" width="6.7109375" style="5" customWidth="1"/>
    <col min="3081" max="3081" width="11.28515625" style="5" customWidth="1"/>
    <col min="3082" max="3082" width="12.28515625" style="5" customWidth="1"/>
    <col min="3083" max="3329" width="9.140625" style="5"/>
    <col min="3330" max="3330" width="3.5703125" style="5" customWidth="1"/>
    <col min="3331" max="3331" width="40.85546875" style="5" customWidth="1"/>
    <col min="3332" max="3332" width="5.140625" style="5" customWidth="1"/>
    <col min="3333" max="3334" width="4.28515625" style="5" customWidth="1"/>
    <col min="3335" max="3335" width="8.5703125" style="5" customWidth="1"/>
    <col min="3336" max="3336" width="6.7109375" style="5" customWidth="1"/>
    <col min="3337" max="3337" width="11.28515625" style="5" customWidth="1"/>
    <col min="3338" max="3338" width="12.28515625" style="5" customWidth="1"/>
    <col min="3339" max="3585" width="9.140625" style="5"/>
    <col min="3586" max="3586" width="3.5703125" style="5" customWidth="1"/>
    <col min="3587" max="3587" width="40.85546875" style="5" customWidth="1"/>
    <col min="3588" max="3588" width="5.140625" style="5" customWidth="1"/>
    <col min="3589" max="3590" width="4.28515625" style="5" customWidth="1"/>
    <col min="3591" max="3591" width="8.5703125" style="5" customWidth="1"/>
    <col min="3592" max="3592" width="6.7109375" style="5" customWidth="1"/>
    <col min="3593" max="3593" width="11.28515625" style="5" customWidth="1"/>
    <col min="3594" max="3594" width="12.28515625" style="5" customWidth="1"/>
    <col min="3595" max="3841" width="9.140625" style="5"/>
    <col min="3842" max="3842" width="3.5703125" style="5" customWidth="1"/>
    <col min="3843" max="3843" width="40.85546875" style="5" customWidth="1"/>
    <col min="3844" max="3844" width="5.140625" style="5" customWidth="1"/>
    <col min="3845" max="3846" width="4.28515625" style="5" customWidth="1"/>
    <col min="3847" max="3847" width="8.5703125" style="5" customWidth="1"/>
    <col min="3848" max="3848" width="6.7109375" style="5" customWidth="1"/>
    <col min="3849" max="3849" width="11.28515625" style="5" customWidth="1"/>
    <col min="3850" max="3850" width="12.28515625" style="5" customWidth="1"/>
    <col min="3851" max="4097" width="9.140625" style="5"/>
    <col min="4098" max="4098" width="3.5703125" style="5" customWidth="1"/>
    <col min="4099" max="4099" width="40.85546875" style="5" customWidth="1"/>
    <col min="4100" max="4100" width="5.140625" style="5" customWidth="1"/>
    <col min="4101" max="4102" width="4.28515625" style="5" customWidth="1"/>
    <col min="4103" max="4103" width="8.5703125" style="5" customWidth="1"/>
    <col min="4104" max="4104" width="6.7109375" style="5" customWidth="1"/>
    <col min="4105" max="4105" width="11.28515625" style="5" customWidth="1"/>
    <col min="4106" max="4106" width="12.28515625" style="5" customWidth="1"/>
    <col min="4107" max="4353" width="9.140625" style="5"/>
    <col min="4354" max="4354" width="3.5703125" style="5" customWidth="1"/>
    <col min="4355" max="4355" width="40.85546875" style="5" customWidth="1"/>
    <col min="4356" max="4356" width="5.140625" style="5" customWidth="1"/>
    <col min="4357" max="4358" width="4.28515625" style="5" customWidth="1"/>
    <col min="4359" max="4359" width="8.5703125" style="5" customWidth="1"/>
    <col min="4360" max="4360" width="6.7109375" style="5" customWidth="1"/>
    <col min="4361" max="4361" width="11.28515625" style="5" customWidth="1"/>
    <col min="4362" max="4362" width="12.28515625" style="5" customWidth="1"/>
    <col min="4363" max="4609" width="9.140625" style="5"/>
    <col min="4610" max="4610" width="3.5703125" style="5" customWidth="1"/>
    <col min="4611" max="4611" width="40.85546875" style="5" customWidth="1"/>
    <col min="4612" max="4612" width="5.140625" style="5" customWidth="1"/>
    <col min="4613" max="4614" width="4.28515625" style="5" customWidth="1"/>
    <col min="4615" max="4615" width="8.5703125" style="5" customWidth="1"/>
    <col min="4616" max="4616" width="6.7109375" style="5" customWidth="1"/>
    <col min="4617" max="4617" width="11.28515625" style="5" customWidth="1"/>
    <col min="4618" max="4618" width="12.28515625" style="5" customWidth="1"/>
    <col min="4619" max="4865" width="9.140625" style="5"/>
    <col min="4866" max="4866" width="3.5703125" style="5" customWidth="1"/>
    <col min="4867" max="4867" width="40.85546875" style="5" customWidth="1"/>
    <col min="4868" max="4868" width="5.140625" style="5" customWidth="1"/>
    <col min="4869" max="4870" width="4.28515625" style="5" customWidth="1"/>
    <col min="4871" max="4871" width="8.5703125" style="5" customWidth="1"/>
    <col min="4872" max="4872" width="6.7109375" style="5" customWidth="1"/>
    <col min="4873" max="4873" width="11.28515625" style="5" customWidth="1"/>
    <col min="4874" max="4874" width="12.28515625" style="5" customWidth="1"/>
    <col min="4875" max="5121" width="9.140625" style="5"/>
    <col min="5122" max="5122" width="3.5703125" style="5" customWidth="1"/>
    <col min="5123" max="5123" width="40.85546875" style="5" customWidth="1"/>
    <col min="5124" max="5124" width="5.140625" style="5" customWidth="1"/>
    <col min="5125" max="5126" width="4.28515625" style="5" customWidth="1"/>
    <col min="5127" max="5127" width="8.5703125" style="5" customWidth="1"/>
    <col min="5128" max="5128" width="6.7109375" style="5" customWidth="1"/>
    <col min="5129" max="5129" width="11.28515625" style="5" customWidth="1"/>
    <col min="5130" max="5130" width="12.28515625" style="5" customWidth="1"/>
    <col min="5131" max="5377" width="9.140625" style="5"/>
    <col min="5378" max="5378" width="3.5703125" style="5" customWidth="1"/>
    <col min="5379" max="5379" width="40.85546875" style="5" customWidth="1"/>
    <col min="5380" max="5380" width="5.140625" style="5" customWidth="1"/>
    <col min="5381" max="5382" width="4.28515625" style="5" customWidth="1"/>
    <col min="5383" max="5383" width="8.5703125" style="5" customWidth="1"/>
    <col min="5384" max="5384" width="6.7109375" style="5" customWidth="1"/>
    <col min="5385" max="5385" width="11.28515625" style="5" customWidth="1"/>
    <col min="5386" max="5386" width="12.28515625" style="5" customWidth="1"/>
    <col min="5387" max="5633" width="9.140625" style="5"/>
    <col min="5634" max="5634" width="3.5703125" style="5" customWidth="1"/>
    <col min="5635" max="5635" width="40.85546875" style="5" customWidth="1"/>
    <col min="5636" max="5636" width="5.140625" style="5" customWidth="1"/>
    <col min="5637" max="5638" width="4.28515625" style="5" customWidth="1"/>
    <col min="5639" max="5639" width="8.5703125" style="5" customWidth="1"/>
    <col min="5640" max="5640" width="6.7109375" style="5" customWidth="1"/>
    <col min="5641" max="5641" width="11.28515625" style="5" customWidth="1"/>
    <col min="5642" max="5642" width="12.28515625" style="5" customWidth="1"/>
    <col min="5643" max="5889" width="9.140625" style="5"/>
    <col min="5890" max="5890" width="3.5703125" style="5" customWidth="1"/>
    <col min="5891" max="5891" width="40.85546875" style="5" customWidth="1"/>
    <col min="5892" max="5892" width="5.140625" style="5" customWidth="1"/>
    <col min="5893" max="5894" width="4.28515625" style="5" customWidth="1"/>
    <col min="5895" max="5895" width="8.5703125" style="5" customWidth="1"/>
    <col min="5896" max="5896" width="6.7109375" style="5" customWidth="1"/>
    <col min="5897" max="5897" width="11.28515625" style="5" customWidth="1"/>
    <col min="5898" max="5898" width="12.28515625" style="5" customWidth="1"/>
    <col min="5899" max="6145" width="9.140625" style="5"/>
    <col min="6146" max="6146" width="3.5703125" style="5" customWidth="1"/>
    <col min="6147" max="6147" width="40.85546875" style="5" customWidth="1"/>
    <col min="6148" max="6148" width="5.140625" style="5" customWidth="1"/>
    <col min="6149" max="6150" width="4.28515625" style="5" customWidth="1"/>
    <col min="6151" max="6151" width="8.5703125" style="5" customWidth="1"/>
    <col min="6152" max="6152" width="6.7109375" style="5" customWidth="1"/>
    <col min="6153" max="6153" width="11.28515625" style="5" customWidth="1"/>
    <col min="6154" max="6154" width="12.28515625" style="5" customWidth="1"/>
    <col min="6155" max="6401" width="9.140625" style="5"/>
    <col min="6402" max="6402" width="3.5703125" style="5" customWidth="1"/>
    <col min="6403" max="6403" width="40.85546875" style="5" customWidth="1"/>
    <col min="6404" max="6404" width="5.140625" style="5" customWidth="1"/>
    <col min="6405" max="6406" width="4.28515625" style="5" customWidth="1"/>
    <col min="6407" max="6407" width="8.5703125" style="5" customWidth="1"/>
    <col min="6408" max="6408" width="6.7109375" style="5" customWidth="1"/>
    <col min="6409" max="6409" width="11.28515625" style="5" customWidth="1"/>
    <col min="6410" max="6410" width="12.28515625" style="5" customWidth="1"/>
    <col min="6411" max="6657" width="9.140625" style="5"/>
    <col min="6658" max="6658" width="3.5703125" style="5" customWidth="1"/>
    <col min="6659" max="6659" width="40.85546875" style="5" customWidth="1"/>
    <col min="6660" max="6660" width="5.140625" style="5" customWidth="1"/>
    <col min="6661" max="6662" width="4.28515625" style="5" customWidth="1"/>
    <col min="6663" max="6663" width="8.5703125" style="5" customWidth="1"/>
    <col min="6664" max="6664" width="6.7109375" style="5" customWidth="1"/>
    <col min="6665" max="6665" width="11.28515625" style="5" customWidth="1"/>
    <col min="6666" max="6666" width="12.28515625" style="5" customWidth="1"/>
    <col min="6667" max="6913" width="9.140625" style="5"/>
    <col min="6914" max="6914" width="3.5703125" style="5" customWidth="1"/>
    <col min="6915" max="6915" width="40.85546875" style="5" customWidth="1"/>
    <col min="6916" max="6916" width="5.140625" style="5" customWidth="1"/>
    <col min="6917" max="6918" width="4.28515625" style="5" customWidth="1"/>
    <col min="6919" max="6919" width="8.5703125" style="5" customWidth="1"/>
    <col min="6920" max="6920" width="6.7109375" style="5" customWidth="1"/>
    <col min="6921" max="6921" width="11.28515625" style="5" customWidth="1"/>
    <col min="6922" max="6922" width="12.28515625" style="5" customWidth="1"/>
    <col min="6923" max="7169" width="9.140625" style="5"/>
    <col min="7170" max="7170" width="3.5703125" style="5" customWidth="1"/>
    <col min="7171" max="7171" width="40.85546875" style="5" customWidth="1"/>
    <col min="7172" max="7172" width="5.140625" style="5" customWidth="1"/>
    <col min="7173" max="7174" width="4.28515625" style="5" customWidth="1"/>
    <col min="7175" max="7175" width="8.5703125" style="5" customWidth="1"/>
    <col min="7176" max="7176" width="6.7109375" style="5" customWidth="1"/>
    <col min="7177" max="7177" width="11.28515625" style="5" customWidth="1"/>
    <col min="7178" max="7178" width="12.28515625" style="5" customWidth="1"/>
    <col min="7179" max="7425" width="9.140625" style="5"/>
    <col min="7426" max="7426" width="3.5703125" style="5" customWidth="1"/>
    <col min="7427" max="7427" width="40.85546875" style="5" customWidth="1"/>
    <col min="7428" max="7428" width="5.140625" style="5" customWidth="1"/>
    <col min="7429" max="7430" width="4.28515625" style="5" customWidth="1"/>
    <col min="7431" max="7431" width="8.5703125" style="5" customWidth="1"/>
    <col min="7432" max="7432" width="6.7109375" style="5" customWidth="1"/>
    <col min="7433" max="7433" width="11.28515625" style="5" customWidth="1"/>
    <col min="7434" max="7434" width="12.28515625" style="5" customWidth="1"/>
    <col min="7435" max="7681" width="9.140625" style="5"/>
    <col min="7682" max="7682" width="3.5703125" style="5" customWidth="1"/>
    <col min="7683" max="7683" width="40.85546875" style="5" customWidth="1"/>
    <col min="7684" max="7684" width="5.140625" style="5" customWidth="1"/>
    <col min="7685" max="7686" width="4.28515625" style="5" customWidth="1"/>
    <col min="7687" max="7687" width="8.5703125" style="5" customWidth="1"/>
    <col min="7688" max="7688" width="6.7109375" style="5" customWidth="1"/>
    <col min="7689" max="7689" width="11.28515625" style="5" customWidth="1"/>
    <col min="7690" max="7690" width="12.28515625" style="5" customWidth="1"/>
    <col min="7691" max="7937" width="9.140625" style="5"/>
    <col min="7938" max="7938" width="3.5703125" style="5" customWidth="1"/>
    <col min="7939" max="7939" width="40.85546875" style="5" customWidth="1"/>
    <col min="7940" max="7940" width="5.140625" style="5" customWidth="1"/>
    <col min="7941" max="7942" width="4.28515625" style="5" customWidth="1"/>
    <col min="7943" max="7943" width="8.5703125" style="5" customWidth="1"/>
    <col min="7944" max="7944" width="6.7109375" style="5" customWidth="1"/>
    <col min="7945" max="7945" width="11.28515625" style="5" customWidth="1"/>
    <col min="7946" max="7946" width="12.28515625" style="5" customWidth="1"/>
    <col min="7947" max="8193" width="9.140625" style="5"/>
    <col min="8194" max="8194" width="3.5703125" style="5" customWidth="1"/>
    <col min="8195" max="8195" width="40.85546875" style="5" customWidth="1"/>
    <col min="8196" max="8196" width="5.140625" style="5" customWidth="1"/>
    <col min="8197" max="8198" width="4.28515625" style="5" customWidth="1"/>
    <col min="8199" max="8199" width="8.5703125" style="5" customWidth="1"/>
    <col min="8200" max="8200" width="6.7109375" style="5" customWidth="1"/>
    <col min="8201" max="8201" width="11.28515625" style="5" customWidth="1"/>
    <col min="8202" max="8202" width="12.28515625" style="5" customWidth="1"/>
    <col min="8203" max="8449" width="9.140625" style="5"/>
    <col min="8450" max="8450" width="3.5703125" style="5" customWidth="1"/>
    <col min="8451" max="8451" width="40.85546875" style="5" customWidth="1"/>
    <col min="8452" max="8452" width="5.140625" style="5" customWidth="1"/>
    <col min="8453" max="8454" width="4.28515625" style="5" customWidth="1"/>
    <col min="8455" max="8455" width="8.5703125" style="5" customWidth="1"/>
    <col min="8456" max="8456" width="6.7109375" style="5" customWidth="1"/>
    <col min="8457" max="8457" width="11.28515625" style="5" customWidth="1"/>
    <col min="8458" max="8458" width="12.28515625" style="5" customWidth="1"/>
    <col min="8459" max="8705" width="9.140625" style="5"/>
    <col min="8706" max="8706" width="3.5703125" style="5" customWidth="1"/>
    <col min="8707" max="8707" width="40.85546875" style="5" customWidth="1"/>
    <col min="8708" max="8708" width="5.140625" style="5" customWidth="1"/>
    <col min="8709" max="8710" width="4.28515625" style="5" customWidth="1"/>
    <col min="8711" max="8711" width="8.5703125" style="5" customWidth="1"/>
    <col min="8712" max="8712" width="6.7109375" style="5" customWidth="1"/>
    <col min="8713" max="8713" width="11.28515625" style="5" customWidth="1"/>
    <col min="8714" max="8714" width="12.28515625" style="5" customWidth="1"/>
    <col min="8715" max="8961" width="9.140625" style="5"/>
    <col min="8962" max="8962" width="3.5703125" style="5" customWidth="1"/>
    <col min="8963" max="8963" width="40.85546875" style="5" customWidth="1"/>
    <col min="8964" max="8964" width="5.140625" style="5" customWidth="1"/>
    <col min="8965" max="8966" width="4.28515625" style="5" customWidth="1"/>
    <col min="8967" max="8967" width="8.5703125" style="5" customWidth="1"/>
    <col min="8968" max="8968" width="6.7109375" style="5" customWidth="1"/>
    <col min="8969" max="8969" width="11.28515625" style="5" customWidth="1"/>
    <col min="8970" max="8970" width="12.28515625" style="5" customWidth="1"/>
    <col min="8971" max="9217" width="9.140625" style="5"/>
    <col min="9218" max="9218" width="3.5703125" style="5" customWidth="1"/>
    <col min="9219" max="9219" width="40.85546875" style="5" customWidth="1"/>
    <col min="9220" max="9220" width="5.140625" style="5" customWidth="1"/>
    <col min="9221" max="9222" width="4.28515625" style="5" customWidth="1"/>
    <col min="9223" max="9223" width="8.5703125" style="5" customWidth="1"/>
    <col min="9224" max="9224" width="6.7109375" style="5" customWidth="1"/>
    <col min="9225" max="9225" width="11.28515625" style="5" customWidth="1"/>
    <col min="9226" max="9226" width="12.28515625" style="5" customWidth="1"/>
    <col min="9227" max="9473" width="9.140625" style="5"/>
    <col min="9474" max="9474" width="3.5703125" style="5" customWidth="1"/>
    <col min="9475" max="9475" width="40.85546875" style="5" customWidth="1"/>
    <col min="9476" max="9476" width="5.140625" style="5" customWidth="1"/>
    <col min="9477" max="9478" width="4.28515625" style="5" customWidth="1"/>
    <col min="9479" max="9479" width="8.5703125" style="5" customWidth="1"/>
    <col min="9480" max="9480" width="6.7109375" style="5" customWidth="1"/>
    <col min="9481" max="9481" width="11.28515625" style="5" customWidth="1"/>
    <col min="9482" max="9482" width="12.28515625" style="5" customWidth="1"/>
    <col min="9483" max="9729" width="9.140625" style="5"/>
    <col min="9730" max="9730" width="3.5703125" style="5" customWidth="1"/>
    <col min="9731" max="9731" width="40.85546875" style="5" customWidth="1"/>
    <col min="9732" max="9732" width="5.140625" style="5" customWidth="1"/>
    <col min="9733" max="9734" width="4.28515625" style="5" customWidth="1"/>
    <col min="9735" max="9735" width="8.5703125" style="5" customWidth="1"/>
    <col min="9736" max="9736" width="6.7109375" style="5" customWidth="1"/>
    <col min="9737" max="9737" width="11.28515625" style="5" customWidth="1"/>
    <col min="9738" max="9738" width="12.28515625" style="5" customWidth="1"/>
    <col min="9739" max="9985" width="9.140625" style="5"/>
    <col min="9986" max="9986" width="3.5703125" style="5" customWidth="1"/>
    <col min="9987" max="9987" width="40.85546875" style="5" customWidth="1"/>
    <col min="9988" max="9988" width="5.140625" style="5" customWidth="1"/>
    <col min="9989" max="9990" width="4.28515625" style="5" customWidth="1"/>
    <col min="9991" max="9991" width="8.5703125" style="5" customWidth="1"/>
    <col min="9992" max="9992" width="6.7109375" style="5" customWidth="1"/>
    <col min="9993" max="9993" width="11.28515625" style="5" customWidth="1"/>
    <col min="9994" max="9994" width="12.28515625" style="5" customWidth="1"/>
    <col min="9995" max="10241" width="9.140625" style="5"/>
    <col min="10242" max="10242" width="3.5703125" style="5" customWidth="1"/>
    <col min="10243" max="10243" width="40.85546875" style="5" customWidth="1"/>
    <col min="10244" max="10244" width="5.140625" style="5" customWidth="1"/>
    <col min="10245" max="10246" width="4.28515625" style="5" customWidth="1"/>
    <col min="10247" max="10247" width="8.5703125" style="5" customWidth="1"/>
    <col min="10248" max="10248" width="6.7109375" style="5" customWidth="1"/>
    <col min="10249" max="10249" width="11.28515625" style="5" customWidth="1"/>
    <col min="10250" max="10250" width="12.28515625" style="5" customWidth="1"/>
    <col min="10251" max="10497" width="9.140625" style="5"/>
    <col min="10498" max="10498" width="3.5703125" style="5" customWidth="1"/>
    <col min="10499" max="10499" width="40.85546875" style="5" customWidth="1"/>
    <col min="10500" max="10500" width="5.140625" style="5" customWidth="1"/>
    <col min="10501" max="10502" width="4.28515625" style="5" customWidth="1"/>
    <col min="10503" max="10503" width="8.5703125" style="5" customWidth="1"/>
    <col min="10504" max="10504" width="6.7109375" style="5" customWidth="1"/>
    <col min="10505" max="10505" width="11.28515625" style="5" customWidth="1"/>
    <col min="10506" max="10506" width="12.28515625" style="5" customWidth="1"/>
    <col min="10507" max="10753" width="9.140625" style="5"/>
    <col min="10754" max="10754" width="3.5703125" style="5" customWidth="1"/>
    <col min="10755" max="10755" width="40.85546875" style="5" customWidth="1"/>
    <col min="10756" max="10756" width="5.140625" style="5" customWidth="1"/>
    <col min="10757" max="10758" width="4.28515625" style="5" customWidth="1"/>
    <col min="10759" max="10759" width="8.5703125" style="5" customWidth="1"/>
    <col min="10760" max="10760" width="6.7109375" style="5" customWidth="1"/>
    <col min="10761" max="10761" width="11.28515625" style="5" customWidth="1"/>
    <col min="10762" max="10762" width="12.28515625" style="5" customWidth="1"/>
    <col min="10763" max="11009" width="9.140625" style="5"/>
    <col min="11010" max="11010" width="3.5703125" style="5" customWidth="1"/>
    <col min="11011" max="11011" width="40.85546875" style="5" customWidth="1"/>
    <col min="11012" max="11012" width="5.140625" style="5" customWidth="1"/>
    <col min="11013" max="11014" width="4.28515625" style="5" customWidth="1"/>
    <col min="11015" max="11015" width="8.5703125" style="5" customWidth="1"/>
    <col min="11016" max="11016" width="6.7109375" style="5" customWidth="1"/>
    <col min="11017" max="11017" width="11.28515625" style="5" customWidth="1"/>
    <col min="11018" max="11018" width="12.28515625" style="5" customWidth="1"/>
    <col min="11019" max="11265" width="9.140625" style="5"/>
    <col min="11266" max="11266" width="3.5703125" style="5" customWidth="1"/>
    <col min="11267" max="11267" width="40.85546875" style="5" customWidth="1"/>
    <col min="11268" max="11268" width="5.140625" style="5" customWidth="1"/>
    <col min="11269" max="11270" width="4.28515625" style="5" customWidth="1"/>
    <col min="11271" max="11271" width="8.5703125" style="5" customWidth="1"/>
    <col min="11272" max="11272" width="6.7109375" style="5" customWidth="1"/>
    <col min="11273" max="11273" width="11.28515625" style="5" customWidth="1"/>
    <col min="11274" max="11274" width="12.28515625" style="5" customWidth="1"/>
    <col min="11275" max="11521" width="9.140625" style="5"/>
    <col min="11522" max="11522" width="3.5703125" style="5" customWidth="1"/>
    <col min="11523" max="11523" width="40.85546875" style="5" customWidth="1"/>
    <col min="11524" max="11524" width="5.140625" style="5" customWidth="1"/>
    <col min="11525" max="11526" width="4.28515625" style="5" customWidth="1"/>
    <col min="11527" max="11527" width="8.5703125" style="5" customWidth="1"/>
    <col min="11528" max="11528" width="6.7109375" style="5" customWidth="1"/>
    <col min="11529" max="11529" width="11.28515625" style="5" customWidth="1"/>
    <col min="11530" max="11530" width="12.28515625" style="5" customWidth="1"/>
    <col min="11531" max="11777" width="9.140625" style="5"/>
    <col min="11778" max="11778" width="3.5703125" style="5" customWidth="1"/>
    <col min="11779" max="11779" width="40.85546875" style="5" customWidth="1"/>
    <col min="11780" max="11780" width="5.140625" style="5" customWidth="1"/>
    <col min="11781" max="11782" width="4.28515625" style="5" customWidth="1"/>
    <col min="11783" max="11783" width="8.5703125" style="5" customWidth="1"/>
    <col min="11784" max="11784" width="6.7109375" style="5" customWidth="1"/>
    <col min="11785" max="11785" width="11.28515625" style="5" customWidth="1"/>
    <col min="11786" max="11786" width="12.28515625" style="5" customWidth="1"/>
    <col min="11787" max="12033" width="9.140625" style="5"/>
    <col min="12034" max="12034" width="3.5703125" style="5" customWidth="1"/>
    <col min="12035" max="12035" width="40.85546875" style="5" customWidth="1"/>
    <col min="12036" max="12036" width="5.140625" style="5" customWidth="1"/>
    <col min="12037" max="12038" width="4.28515625" style="5" customWidth="1"/>
    <col min="12039" max="12039" width="8.5703125" style="5" customWidth="1"/>
    <col min="12040" max="12040" width="6.7109375" style="5" customWidth="1"/>
    <col min="12041" max="12041" width="11.28515625" style="5" customWidth="1"/>
    <col min="12042" max="12042" width="12.28515625" style="5" customWidth="1"/>
    <col min="12043" max="12289" width="9.140625" style="5"/>
    <col min="12290" max="12290" width="3.5703125" style="5" customWidth="1"/>
    <col min="12291" max="12291" width="40.85546875" style="5" customWidth="1"/>
    <col min="12292" max="12292" width="5.140625" style="5" customWidth="1"/>
    <col min="12293" max="12294" width="4.28515625" style="5" customWidth="1"/>
    <col min="12295" max="12295" width="8.5703125" style="5" customWidth="1"/>
    <col min="12296" max="12296" width="6.7109375" style="5" customWidth="1"/>
    <col min="12297" max="12297" width="11.28515625" style="5" customWidth="1"/>
    <col min="12298" max="12298" width="12.28515625" style="5" customWidth="1"/>
    <col min="12299" max="12545" width="9.140625" style="5"/>
    <col min="12546" max="12546" width="3.5703125" style="5" customWidth="1"/>
    <col min="12547" max="12547" width="40.85546875" style="5" customWidth="1"/>
    <col min="12548" max="12548" width="5.140625" style="5" customWidth="1"/>
    <col min="12549" max="12550" width="4.28515625" style="5" customWidth="1"/>
    <col min="12551" max="12551" width="8.5703125" style="5" customWidth="1"/>
    <col min="12552" max="12552" width="6.7109375" style="5" customWidth="1"/>
    <col min="12553" max="12553" width="11.28515625" style="5" customWidth="1"/>
    <col min="12554" max="12554" width="12.28515625" style="5" customWidth="1"/>
    <col min="12555" max="12801" width="9.140625" style="5"/>
    <col min="12802" max="12802" width="3.5703125" style="5" customWidth="1"/>
    <col min="12803" max="12803" width="40.85546875" style="5" customWidth="1"/>
    <col min="12804" max="12804" width="5.140625" style="5" customWidth="1"/>
    <col min="12805" max="12806" width="4.28515625" style="5" customWidth="1"/>
    <col min="12807" max="12807" width="8.5703125" style="5" customWidth="1"/>
    <col min="12808" max="12808" width="6.7109375" style="5" customWidth="1"/>
    <col min="12809" max="12809" width="11.28515625" style="5" customWidth="1"/>
    <col min="12810" max="12810" width="12.28515625" style="5" customWidth="1"/>
    <col min="12811" max="13057" width="9.140625" style="5"/>
    <col min="13058" max="13058" width="3.5703125" style="5" customWidth="1"/>
    <col min="13059" max="13059" width="40.85546875" style="5" customWidth="1"/>
    <col min="13060" max="13060" width="5.140625" style="5" customWidth="1"/>
    <col min="13061" max="13062" width="4.28515625" style="5" customWidth="1"/>
    <col min="13063" max="13063" width="8.5703125" style="5" customWidth="1"/>
    <col min="13064" max="13064" width="6.7109375" style="5" customWidth="1"/>
    <col min="13065" max="13065" width="11.28515625" style="5" customWidth="1"/>
    <col min="13066" max="13066" width="12.28515625" style="5" customWidth="1"/>
    <col min="13067" max="13313" width="9.140625" style="5"/>
    <col min="13314" max="13314" width="3.5703125" style="5" customWidth="1"/>
    <col min="13315" max="13315" width="40.85546875" style="5" customWidth="1"/>
    <col min="13316" max="13316" width="5.140625" style="5" customWidth="1"/>
    <col min="13317" max="13318" width="4.28515625" style="5" customWidth="1"/>
    <col min="13319" max="13319" width="8.5703125" style="5" customWidth="1"/>
    <col min="13320" max="13320" width="6.7109375" style="5" customWidth="1"/>
    <col min="13321" max="13321" width="11.28515625" style="5" customWidth="1"/>
    <col min="13322" max="13322" width="12.28515625" style="5" customWidth="1"/>
    <col min="13323" max="13569" width="9.140625" style="5"/>
    <col min="13570" max="13570" width="3.5703125" style="5" customWidth="1"/>
    <col min="13571" max="13571" width="40.85546875" style="5" customWidth="1"/>
    <col min="13572" max="13572" width="5.140625" style="5" customWidth="1"/>
    <col min="13573" max="13574" width="4.28515625" style="5" customWidth="1"/>
    <col min="13575" max="13575" width="8.5703125" style="5" customWidth="1"/>
    <col min="13576" max="13576" width="6.7109375" style="5" customWidth="1"/>
    <col min="13577" max="13577" width="11.28515625" style="5" customWidth="1"/>
    <col min="13578" max="13578" width="12.28515625" style="5" customWidth="1"/>
    <col min="13579" max="13825" width="9.140625" style="5"/>
    <col min="13826" max="13826" width="3.5703125" style="5" customWidth="1"/>
    <col min="13827" max="13827" width="40.85546875" style="5" customWidth="1"/>
    <col min="13828" max="13828" width="5.140625" style="5" customWidth="1"/>
    <col min="13829" max="13830" width="4.28515625" style="5" customWidth="1"/>
    <col min="13831" max="13831" width="8.5703125" style="5" customWidth="1"/>
    <col min="13832" max="13832" width="6.7109375" style="5" customWidth="1"/>
    <col min="13833" max="13833" width="11.28515625" style="5" customWidth="1"/>
    <col min="13834" max="13834" width="12.28515625" style="5" customWidth="1"/>
    <col min="13835" max="14081" width="9.140625" style="5"/>
    <col min="14082" max="14082" width="3.5703125" style="5" customWidth="1"/>
    <col min="14083" max="14083" width="40.85546875" style="5" customWidth="1"/>
    <col min="14084" max="14084" width="5.140625" style="5" customWidth="1"/>
    <col min="14085" max="14086" width="4.28515625" style="5" customWidth="1"/>
    <col min="14087" max="14087" width="8.5703125" style="5" customWidth="1"/>
    <col min="14088" max="14088" width="6.7109375" style="5" customWidth="1"/>
    <col min="14089" max="14089" width="11.28515625" style="5" customWidth="1"/>
    <col min="14090" max="14090" width="12.28515625" style="5" customWidth="1"/>
    <col min="14091" max="14337" width="9.140625" style="5"/>
    <col min="14338" max="14338" width="3.5703125" style="5" customWidth="1"/>
    <col min="14339" max="14339" width="40.85546875" style="5" customWidth="1"/>
    <col min="14340" max="14340" width="5.140625" style="5" customWidth="1"/>
    <col min="14341" max="14342" width="4.28515625" style="5" customWidth="1"/>
    <col min="14343" max="14343" width="8.5703125" style="5" customWidth="1"/>
    <col min="14344" max="14344" width="6.7109375" style="5" customWidth="1"/>
    <col min="14345" max="14345" width="11.28515625" style="5" customWidth="1"/>
    <col min="14346" max="14346" width="12.28515625" style="5" customWidth="1"/>
    <col min="14347" max="14593" width="9.140625" style="5"/>
    <col min="14594" max="14594" width="3.5703125" style="5" customWidth="1"/>
    <col min="14595" max="14595" width="40.85546875" style="5" customWidth="1"/>
    <col min="14596" max="14596" width="5.140625" style="5" customWidth="1"/>
    <col min="14597" max="14598" width="4.28515625" style="5" customWidth="1"/>
    <col min="14599" max="14599" width="8.5703125" style="5" customWidth="1"/>
    <col min="14600" max="14600" width="6.7109375" style="5" customWidth="1"/>
    <col min="14601" max="14601" width="11.28515625" style="5" customWidth="1"/>
    <col min="14602" max="14602" width="12.28515625" style="5" customWidth="1"/>
    <col min="14603" max="14849" width="9.140625" style="5"/>
    <col min="14850" max="14850" width="3.5703125" style="5" customWidth="1"/>
    <col min="14851" max="14851" width="40.85546875" style="5" customWidth="1"/>
    <col min="14852" max="14852" width="5.140625" style="5" customWidth="1"/>
    <col min="14853" max="14854" width="4.28515625" style="5" customWidth="1"/>
    <col min="14855" max="14855" width="8.5703125" style="5" customWidth="1"/>
    <col min="14856" max="14856" width="6.7109375" style="5" customWidth="1"/>
    <col min="14857" max="14857" width="11.28515625" style="5" customWidth="1"/>
    <col min="14858" max="14858" width="12.28515625" style="5" customWidth="1"/>
    <col min="14859" max="15105" width="9.140625" style="5"/>
    <col min="15106" max="15106" width="3.5703125" style="5" customWidth="1"/>
    <col min="15107" max="15107" width="40.85546875" style="5" customWidth="1"/>
    <col min="15108" max="15108" width="5.140625" style="5" customWidth="1"/>
    <col min="15109" max="15110" width="4.28515625" style="5" customWidth="1"/>
    <col min="15111" max="15111" width="8.5703125" style="5" customWidth="1"/>
    <col min="15112" max="15112" width="6.7109375" style="5" customWidth="1"/>
    <col min="15113" max="15113" width="11.28515625" style="5" customWidth="1"/>
    <col min="15114" max="15114" width="12.28515625" style="5" customWidth="1"/>
    <col min="15115" max="15361" width="9.140625" style="5"/>
    <col min="15362" max="15362" width="3.5703125" style="5" customWidth="1"/>
    <col min="15363" max="15363" width="40.85546875" style="5" customWidth="1"/>
    <col min="15364" max="15364" width="5.140625" style="5" customWidth="1"/>
    <col min="15365" max="15366" width="4.28515625" style="5" customWidth="1"/>
    <col min="15367" max="15367" width="8.5703125" style="5" customWidth="1"/>
    <col min="15368" max="15368" width="6.7109375" style="5" customWidth="1"/>
    <col min="15369" max="15369" width="11.28515625" style="5" customWidth="1"/>
    <col min="15370" max="15370" width="12.28515625" style="5" customWidth="1"/>
    <col min="15371" max="15617" width="9.140625" style="5"/>
    <col min="15618" max="15618" width="3.5703125" style="5" customWidth="1"/>
    <col min="15619" max="15619" width="40.85546875" style="5" customWidth="1"/>
    <col min="15620" max="15620" width="5.140625" style="5" customWidth="1"/>
    <col min="15621" max="15622" width="4.28515625" style="5" customWidth="1"/>
    <col min="15623" max="15623" width="8.5703125" style="5" customWidth="1"/>
    <col min="15624" max="15624" width="6.7109375" style="5" customWidth="1"/>
    <col min="15625" max="15625" width="11.28515625" style="5" customWidth="1"/>
    <col min="15626" max="15626" width="12.28515625" style="5" customWidth="1"/>
    <col min="15627" max="15873" width="9.140625" style="5"/>
    <col min="15874" max="15874" width="3.5703125" style="5" customWidth="1"/>
    <col min="15875" max="15875" width="40.85546875" style="5" customWidth="1"/>
    <col min="15876" max="15876" width="5.140625" style="5" customWidth="1"/>
    <col min="15877" max="15878" width="4.28515625" style="5" customWidth="1"/>
    <col min="15879" max="15879" width="8.5703125" style="5" customWidth="1"/>
    <col min="15880" max="15880" width="6.7109375" style="5" customWidth="1"/>
    <col min="15881" max="15881" width="11.28515625" style="5" customWidth="1"/>
    <col min="15882" max="15882" width="12.28515625" style="5" customWidth="1"/>
    <col min="15883" max="16129" width="9.140625" style="5"/>
    <col min="16130" max="16130" width="3.5703125" style="5" customWidth="1"/>
    <col min="16131" max="16131" width="40.85546875" style="5" customWidth="1"/>
    <col min="16132" max="16132" width="5.140625" style="5" customWidth="1"/>
    <col min="16133" max="16134" width="4.28515625" style="5" customWidth="1"/>
    <col min="16135" max="16135" width="8.5703125" style="5" customWidth="1"/>
    <col min="16136" max="16136" width="6.7109375" style="5" customWidth="1"/>
    <col min="16137" max="16137" width="11.28515625" style="5" customWidth="1"/>
    <col min="16138" max="16138" width="12.28515625" style="5" customWidth="1"/>
    <col min="16139" max="16384" width="9.140625" style="5"/>
  </cols>
  <sheetData>
    <row r="1" spans="1:11" ht="173.25" customHeight="1">
      <c r="G1" s="11"/>
      <c r="H1" s="231" t="s">
        <v>89</v>
      </c>
      <c r="I1" s="231"/>
      <c r="J1" s="231"/>
      <c r="K1" s="122"/>
    </row>
    <row r="2" spans="1:11" ht="9.75" customHeight="1">
      <c r="G2" s="16"/>
      <c r="H2" s="16"/>
      <c r="I2" s="16"/>
      <c r="J2" s="16"/>
    </row>
    <row r="3" spans="1:11" s="1" customFormat="1" ht="37.5" customHeight="1">
      <c r="A3" s="233" t="s">
        <v>82</v>
      </c>
      <c r="B3" s="233"/>
      <c r="C3" s="233"/>
      <c r="D3" s="233"/>
      <c r="E3" s="233"/>
      <c r="F3" s="233"/>
      <c r="G3" s="233"/>
      <c r="H3" s="233"/>
      <c r="I3" s="233"/>
      <c r="J3" s="234"/>
    </row>
    <row r="4" spans="1:11" s="7" customFormat="1">
      <c r="A4" s="6"/>
      <c r="B4" s="6"/>
      <c r="C4" s="6"/>
      <c r="D4" s="6"/>
      <c r="E4" s="6"/>
      <c r="F4" s="17"/>
      <c r="G4" s="227" t="s">
        <v>3</v>
      </c>
      <c r="H4" s="227"/>
      <c r="I4" s="227"/>
      <c r="J4" s="227"/>
    </row>
    <row r="5" spans="1:11" s="49" customFormat="1" ht="114.75" customHeight="1">
      <c r="A5" s="47" t="s">
        <v>4</v>
      </c>
      <c r="B5" s="47" t="s">
        <v>5</v>
      </c>
      <c r="C5" s="22" t="s">
        <v>13</v>
      </c>
      <c r="D5" s="40" t="s">
        <v>14</v>
      </c>
      <c r="E5" s="40" t="s">
        <v>15</v>
      </c>
      <c r="F5" s="40" t="s">
        <v>16</v>
      </c>
      <c r="G5" s="40" t="s">
        <v>17</v>
      </c>
      <c r="H5" s="48" t="s">
        <v>83</v>
      </c>
      <c r="I5" s="47" t="s">
        <v>86</v>
      </c>
      <c r="J5" s="47" t="s">
        <v>84</v>
      </c>
    </row>
    <row r="6" spans="1:11" s="7" customFormat="1">
      <c r="A6" s="33">
        <v>1</v>
      </c>
      <c r="B6" s="33">
        <v>2</v>
      </c>
      <c r="C6" s="34" t="s">
        <v>6</v>
      </c>
      <c r="D6" s="34" t="s">
        <v>7</v>
      </c>
      <c r="E6" s="34" t="s">
        <v>8</v>
      </c>
      <c r="F6" s="34" t="s">
        <v>9</v>
      </c>
      <c r="G6" s="34" t="s">
        <v>10</v>
      </c>
      <c r="H6" s="33">
        <v>8</v>
      </c>
      <c r="I6" s="33">
        <v>9</v>
      </c>
      <c r="J6" s="33">
        <v>10</v>
      </c>
    </row>
    <row r="7" spans="1:11" s="7" customFormat="1" ht="17.25" customHeight="1">
      <c r="A7" s="35"/>
      <c r="B7" s="85" t="str">
        <f>'[1]9 стр 2017'!B7</f>
        <v>Общегосударственные вопросы</v>
      </c>
      <c r="C7" s="86" t="s">
        <v>26</v>
      </c>
      <c r="D7" s="86" t="s">
        <v>20</v>
      </c>
      <c r="E7" s="86"/>
      <c r="F7" s="86"/>
      <c r="G7" s="86"/>
      <c r="H7" s="93"/>
      <c r="I7" s="96">
        <f>I8+I12+I16+I19</f>
        <v>5128.0682917599997</v>
      </c>
      <c r="J7" s="96">
        <f>J8+J12+J16+J19</f>
        <v>5128.0683017599995</v>
      </c>
    </row>
    <row r="8" spans="1:11" s="8" customFormat="1" ht="48" customHeight="1">
      <c r="A8" s="36"/>
      <c r="B8" s="85" t="s">
        <v>29</v>
      </c>
      <c r="C8" s="87" t="s">
        <v>26</v>
      </c>
      <c r="D8" s="86" t="s">
        <v>20</v>
      </c>
      <c r="E8" s="86" t="s">
        <v>25</v>
      </c>
      <c r="F8" s="86"/>
      <c r="G8" s="86"/>
      <c r="H8" s="93"/>
      <c r="I8" s="103">
        <f>I9</f>
        <v>598.45219139999995</v>
      </c>
      <c r="J8" s="103">
        <f>J9</f>
        <v>598.45219139999995</v>
      </c>
    </row>
    <row r="9" spans="1:11" s="10" customFormat="1" ht="17.25" customHeight="1">
      <c r="A9" s="37"/>
      <c r="B9" s="61" t="s">
        <v>30</v>
      </c>
      <c r="C9" s="28" t="s">
        <v>26</v>
      </c>
      <c r="D9" s="28" t="s">
        <v>20</v>
      </c>
      <c r="E9" s="28" t="s">
        <v>25</v>
      </c>
      <c r="F9" s="28" t="s">
        <v>28</v>
      </c>
      <c r="G9" s="28"/>
      <c r="H9" s="94">
        <f>H10+H11</f>
        <v>263.93153000000001</v>
      </c>
      <c r="I9" s="94">
        <f t="shared" ref="I9:J9" si="0">I10+I11</f>
        <v>598.45219139999995</v>
      </c>
      <c r="J9" s="94">
        <f t="shared" si="0"/>
        <v>598.45219139999995</v>
      </c>
    </row>
    <row r="10" spans="1:11" ht="33.75" customHeight="1">
      <c r="A10" s="37"/>
      <c r="B10" s="61" t="s">
        <v>33</v>
      </c>
      <c r="C10" s="29" t="s">
        <v>26</v>
      </c>
      <c r="D10" s="28" t="s">
        <v>20</v>
      </c>
      <c r="E10" s="28" t="s">
        <v>25</v>
      </c>
      <c r="F10" s="28" t="s">
        <v>28</v>
      </c>
      <c r="G10" s="28" t="s">
        <v>31</v>
      </c>
      <c r="H10" s="94">
        <v>202.71239</v>
      </c>
      <c r="I10" s="104">
        <v>459.64069999999998</v>
      </c>
      <c r="J10" s="104">
        <v>459.64069999999998</v>
      </c>
    </row>
    <row r="11" spans="1:11" s="7" customFormat="1" ht="80.25" customHeight="1">
      <c r="A11" s="37"/>
      <c r="B11" s="61" t="s">
        <v>34</v>
      </c>
      <c r="C11" s="29" t="s">
        <v>26</v>
      </c>
      <c r="D11" s="29" t="s">
        <v>20</v>
      </c>
      <c r="E11" s="29" t="s">
        <v>25</v>
      </c>
      <c r="F11" s="29" t="s">
        <v>28</v>
      </c>
      <c r="G11" s="29" t="s">
        <v>32</v>
      </c>
      <c r="H11" s="95">
        <v>61.219140000000003</v>
      </c>
      <c r="I11" s="105">
        <f>I10*30.2%</f>
        <v>138.81149139999999</v>
      </c>
      <c r="J11" s="105">
        <f>J10*30.2%</f>
        <v>138.81149139999999</v>
      </c>
    </row>
    <row r="12" spans="1:11" s="8" customFormat="1" ht="79.5" customHeight="1">
      <c r="A12" s="37"/>
      <c r="B12" s="85" t="s">
        <v>29</v>
      </c>
      <c r="C12" s="87" t="s">
        <v>26</v>
      </c>
      <c r="D12" s="87" t="s">
        <v>20</v>
      </c>
      <c r="E12" s="87"/>
      <c r="F12" s="87"/>
      <c r="G12" s="87"/>
      <c r="H12" s="121"/>
      <c r="I12" s="106">
        <f>I13</f>
        <v>349.92187439999998</v>
      </c>
      <c r="J12" s="107">
        <f>J13</f>
        <v>349.92187439999998</v>
      </c>
    </row>
    <row r="13" spans="1:11" s="10" customFormat="1" ht="35.25" customHeight="1">
      <c r="A13" s="37"/>
      <c r="B13" s="61" t="str">
        <f>'[1]9 стр 2017'!B13</f>
        <v>Высшее должностное лицо сельского поселения</v>
      </c>
      <c r="C13" s="28" t="s">
        <v>26</v>
      </c>
      <c r="D13" s="28" t="s">
        <v>20</v>
      </c>
      <c r="E13" s="28" t="s">
        <v>35</v>
      </c>
      <c r="F13" s="28" t="s">
        <v>36</v>
      </c>
      <c r="G13" s="28"/>
      <c r="H13" s="94">
        <f>H14+H15</f>
        <v>71.926950000000005</v>
      </c>
      <c r="I13" s="104">
        <f>I14+I15</f>
        <v>349.92187439999998</v>
      </c>
      <c r="J13" s="104">
        <f>J14+J15</f>
        <v>349.92187439999998</v>
      </c>
    </row>
    <row r="14" spans="1:11" s="7" customFormat="1" ht="33" customHeight="1">
      <c r="A14" s="37"/>
      <c r="B14" s="61" t="str">
        <f>'[1]9 стр 2017'!B14</f>
        <v>Фонд оплаты труда государственных (муниципальных) органов</v>
      </c>
      <c r="C14" s="29" t="s">
        <v>26</v>
      </c>
      <c r="D14" s="28" t="s">
        <v>20</v>
      </c>
      <c r="E14" s="28" t="s">
        <v>35</v>
      </c>
      <c r="F14" s="28" t="s">
        <v>36</v>
      </c>
      <c r="G14" s="28" t="s">
        <v>31</v>
      </c>
      <c r="H14" s="94">
        <v>40.698909999999998</v>
      </c>
      <c r="I14" s="94">
        <v>268.75720000000001</v>
      </c>
      <c r="J14" s="94">
        <v>268.75720000000001</v>
      </c>
    </row>
    <row r="15" spans="1:11" s="10" customFormat="1" ht="78.75" customHeight="1">
      <c r="A15" s="37"/>
      <c r="B15" s="61" t="str">
        <f>'[1]9 стр 2017'!B15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15" s="28" t="s">
        <v>26</v>
      </c>
      <c r="D15" s="28" t="s">
        <v>20</v>
      </c>
      <c r="E15" s="28" t="s">
        <v>35</v>
      </c>
      <c r="F15" s="28" t="s">
        <v>36</v>
      </c>
      <c r="G15" s="28" t="s">
        <v>32</v>
      </c>
      <c r="H15" s="94">
        <v>31.22804</v>
      </c>
      <c r="I15" s="105">
        <f>I14*30.2%</f>
        <v>81.164674399999996</v>
      </c>
      <c r="J15" s="105">
        <f>J14*30.2%</f>
        <v>81.164674399999996</v>
      </c>
    </row>
    <row r="16" spans="1:11" ht="17.25" customHeight="1">
      <c r="A16" s="37"/>
      <c r="B16" s="85" t="s">
        <v>2</v>
      </c>
      <c r="C16" s="87" t="s">
        <v>26</v>
      </c>
      <c r="D16" s="86" t="s">
        <v>20</v>
      </c>
      <c r="E16" s="88" t="s">
        <v>37</v>
      </c>
      <c r="F16" s="88"/>
      <c r="G16" s="88"/>
      <c r="H16" s="96"/>
      <c r="I16" s="103">
        <v>50</v>
      </c>
      <c r="J16" s="103">
        <v>50</v>
      </c>
    </row>
    <row r="17" spans="1:10" s="8" customFormat="1" ht="17.25" customHeight="1">
      <c r="A17" s="37"/>
      <c r="B17" s="61" t="str">
        <f>'[1]9 стр 2017'!B17</f>
        <v xml:space="preserve">Резервный фонд администрации муниципального образования Соузгинское сельское поселение </v>
      </c>
      <c r="C17" s="28" t="s">
        <v>26</v>
      </c>
      <c r="D17" s="28" t="s">
        <v>20</v>
      </c>
      <c r="E17" s="62" t="s">
        <v>37</v>
      </c>
      <c r="F17" s="62" t="s">
        <v>38</v>
      </c>
      <c r="G17" s="62"/>
      <c r="H17" s="97"/>
      <c r="I17" s="104">
        <v>50</v>
      </c>
      <c r="J17" s="104">
        <v>50</v>
      </c>
    </row>
    <row r="18" spans="1:10" s="10" customFormat="1" ht="17.25" customHeight="1">
      <c r="A18" s="37"/>
      <c r="B18" s="61" t="str">
        <f>'[1]9 стр 2017'!B18</f>
        <v>Резервные средства</v>
      </c>
      <c r="C18" s="29" t="s">
        <v>26</v>
      </c>
      <c r="D18" s="28" t="s">
        <v>20</v>
      </c>
      <c r="E18" s="62" t="s">
        <v>37</v>
      </c>
      <c r="F18" s="62" t="s">
        <v>38</v>
      </c>
      <c r="G18" s="63" t="s">
        <v>39</v>
      </c>
      <c r="H18" s="98"/>
      <c r="I18" s="104">
        <v>50</v>
      </c>
      <c r="J18" s="104">
        <v>50</v>
      </c>
    </row>
    <row r="19" spans="1:10" ht="17.25" customHeight="1">
      <c r="A19" s="37"/>
      <c r="B19" s="85" t="str">
        <f>'[1]9 стр 2017'!B19</f>
        <v>Другие общегосударственные вопросы</v>
      </c>
      <c r="C19" s="86" t="s">
        <v>26</v>
      </c>
      <c r="D19" s="86" t="s">
        <v>20</v>
      </c>
      <c r="E19" s="89" t="s">
        <v>21</v>
      </c>
      <c r="F19" s="89"/>
      <c r="G19" s="89"/>
      <c r="H19" s="99"/>
      <c r="I19" s="103">
        <f>I20+I27+I30</f>
        <v>4129.69422596</v>
      </c>
      <c r="J19" s="103">
        <f>J20+J27+J30</f>
        <v>4129.6942359599998</v>
      </c>
    </row>
    <row r="20" spans="1:10" ht="17.25" customHeight="1">
      <c r="A20" s="37"/>
      <c r="B20" s="61" t="str">
        <f>'[1]9 стр 2017'!B20</f>
        <v>Централизованное обслуживание администрации сельского поселения</v>
      </c>
      <c r="C20" s="29" t="s">
        <v>26</v>
      </c>
      <c r="D20" s="28" t="s">
        <v>20</v>
      </c>
      <c r="E20" s="63" t="s">
        <v>21</v>
      </c>
      <c r="F20" s="63" t="s">
        <v>40</v>
      </c>
      <c r="G20" s="63"/>
      <c r="H20" s="98"/>
      <c r="I20" s="104">
        <f>I21+I22+I23+I24+I25+I26</f>
        <v>1755.69422596</v>
      </c>
      <c r="J20" s="104">
        <f>J21+J22+J23+J24+J25+J26+0.00001</f>
        <v>1755.69423596</v>
      </c>
    </row>
    <row r="21" spans="1:10" ht="31.5">
      <c r="B21" s="61" t="str">
        <f>'[1]9 стр 2017'!B21</f>
        <v>Фонд оплаты труда государственных (муниципальных) органов</v>
      </c>
      <c r="C21" s="28" t="s">
        <v>26</v>
      </c>
      <c r="D21" s="29" t="s">
        <v>20</v>
      </c>
      <c r="E21" s="64" t="s">
        <v>21</v>
      </c>
      <c r="F21" s="64" t="s">
        <v>40</v>
      </c>
      <c r="G21" s="64" t="s">
        <v>31</v>
      </c>
      <c r="H21" s="100">
        <v>-256.60946999999999</v>
      </c>
      <c r="I21" s="100">
        <v>1200.2259799999999</v>
      </c>
      <c r="J21" s="100">
        <v>1200.2259799999999</v>
      </c>
    </row>
    <row r="22" spans="1:10" ht="63">
      <c r="B22" s="65" t="str">
        <f>'[1]9 стр 2017'!B22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22" s="29" t="s">
        <v>26</v>
      </c>
      <c r="D22" s="29" t="s">
        <v>20</v>
      </c>
      <c r="E22" s="64" t="s">
        <v>21</v>
      </c>
      <c r="F22" s="64" t="s">
        <v>40</v>
      </c>
      <c r="G22" s="64" t="s">
        <v>32</v>
      </c>
      <c r="H22" s="100">
        <v>-94.790400000000005</v>
      </c>
      <c r="I22" s="105">
        <f>I21*30.2%</f>
        <v>362.46824595999999</v>
      </c>
      <c r="J22" s="105">
        <f>J21*30.2%</f>
        <v>362.46824595999999</v>
      </c>
    </row>
    <row r="23" spans="1:10" ht="47.25">
      <c r="B23" s="61" t="str">
        <f>'[1]9 стр 2017'!B23</f>
        <v>Закупка товаров, работ, услуг в сфере информационно-коммуникационных технологий</v>
      </c>
      <c r="C23" s="28" t="s">
        <v>26</v>
      </c>
      <c r="D23" s="29" t="s">
        <v>20</v>
      </c>
      <c r="E23" s="64" t="s">
        <v>21</v>
      </c>
      <c r="F23" s="64" t="s">
        <v>40</v>
      </c>
      <c r="G23" s="64" t="s">
        <v>41</v>
      </c>
      <c r="H23" s="100">
        <v>11.4</v>
      </c>
      <c r="I23" s="100">
        <v>95</v>
      </c>
      <c r="J23" s="100">
        <v>95</v>
      </c>
    </row>
    <row r="24" spans="1:10" ht="31.5">
      <c r="B24" s="66" t="str">
        <f>'[1]9 стр 2017'!B25</f>
        <v>Уплата налога на имущество организаций и земельного налога</v>
      </c>
      <c r="C24" s="28" t="s">
        <v>26</v>
      </c>
      <c r="D24" s="29" t="s">
        <v>20</v>
      </c>
      <c r="E24" s="64" t="s">
        <v>21</v>
      </c>
      <c r="F24" s="64" t="s">
        <v>40</v>
      </c>
      <c r="G24" s="64" t="s">
        <v>43</v>
      </c>
      <c r="H24" s="98">
        <v>-30</v>
      </c>
      <c r="I24" s="98">
        <v>80</v>
      </c>
      <c r="J24" s="98">
        <v>80</v>
      </c>
    </row>
    <row r="25" spans="1:10" ht="15.75">
      <c r="B25" s="66" t="str">
        <f>'[1]9 стр 2017'!B26</f>
        <v>Уплата прочих налогов, сборов</v>
      </c>
      <c r="C25" s="29" t="s">
        <v>26</v>
      </c>
      <c r="D25" s="29" t="s">
        <v>20</v>
      </c>
      <c r="E25" s="64" t="s">
        <v>21</v>
      </c>
      <c r="F25" s="64" t="s">
        <v>40</v>
      </c>
      <c r="G25" s="64" t="s">
        <v>44</v>
      </c>
      <c r="H25" s="98">
        <v>-20</v>
      </c>
      <c r="I25" s="98">
        <v>8</v>
      </c>
      <c r="J25" s="98">
        <v>8</v>
      </c>
    </row>
    <row r="26" spans="1:10" ht="15.75">
      <c r="B26" s="66" t="str">
        <f>'[1]9 стр 2017'!B27</f>
        <v>Уплата иных платежей</v>
      </c>
      <c r="C26" s="28" t="s">
        <v>26</v>
      </c>
      <c r="D26" s="29" t="s">
        <v>20</v>
      </c>
      <c r="E26" s="64" t="s">
        <v>21</v>
      </c>
      <c r="F26" s="64" t="s">
        <v>40</v>
      </c>
      <c r="G26" s="64" t="s">
        <v>45</v>
      </c>
      <c r="H26" s="98">
        <v>10</v>
      </c>
      <c r="I26" s="98">
        <v>10</v>
      </c>
      <c r="J26" s="98">
        <v>10</v>
      </c>
    </row>
    <row r="27" spans="1:10" ht="63">
      <c r="B27" s="66" t="s">
        <v>23</v>
      </c>
      <c r="C27" s="29" t="s">
        <v>26</v>
      </c>
      <c r="D27" s="29" t="s">
        <v>20</v>
      </c>
      <c r="E27" s="64" t="s">
        <v>21</v>
      </c>
      <c r="F27" s="64" t="s">
        <v>22</v>
      </c>
      <c r="G27" s="63"/>
      <c r="H27" s="98"/>
      <c r="I27" s="133">
        <v>1424.98</v>
      </c>
      <c r="J27" s="133">
        <v>1424.98</v>
      </c>
    </row>
    <row r="28" spans="1:10" ht="46.5" customHeight="1">
      <c r="B28" s="67" t="str">
        <f>'[1]9 стр 2017'!B29</f>
        <v>Прочая закупка товаров, работ и услуг для обеспечения государственных (муниципальных) нужд</v>
      </c>
      <c r="C28" s="28" t="s">
        <v>26</v>
      </c>
      <c r="D28" s="29" t="s">
        <v>20</v>
      </c>
      <c r="E28" s="64" t="s">
        <v>21</v>
      </c>
      <c r="F28" s="64" t="s">
        <v>22</v>
      </c>
      <c r="G28" s="64" t="s">
        <v>42</v>
      </c>
      <c r="H28" s="100">
        <v>-12.2</v>
      </c>
      <c r="I28" s="134">
        <v>1424.98</v>
      </c>
      <c r="J28" s="134">
        <v>1424.98</v>
      </c>
    </row>
    <row r="29" spans="1:10" ht="63">
      <c r="B29" s="67" t="str">
        <f>'[1]9 стр 2017'!B30</f>
        <v xml:space="preserve"> Расходы за счет средств дотации на выравнивание бюджетной обеспеченности поселений из бюджета муниципального образования "Майминский район"</v>
      </c>
      <c r="C29" s="29" t="s">
        <v>26</v>
      </c>
      <c r="D29" s="29" t="s">
        <v>20</v>
      </c>
      <c r="E29" s="64" t="s">
        <v>21</v>
      </c>
      <c r="F29" s="64" t="s">
        <v>46</v>
      </c>
      <c r="G29" s="64"/>
      <c r="H29" s="100"/>
      <c r="I29" s="134">
        <v>949.02</v>
      </c>
      <c r="J29" s="134">
        <v>949.02</v>
      </c>
    </row>
    <row r="30" spans="1:10" ht="46.5" customHeight="1">
      <c r="B30" s="67" t="str">
        <f>'[1]9 стр 2017'!B31</f>
        <v>Прочая закупка товаров, работ и услуг для обеспечения государственных (муниципальных) нужд</v>
      </c>
      <c r="C30" s="28" t="s">
        <v>26</v>
      </c>
      <c r="D30" s="29" t="s">
        <v>20</v>
      </c>
      <c r="E30" s="64" t="s">
        <v>21</v>
      </c>
      <c r="F30" s="64" t="s">
        <v>46</v>
      </c>
      <c r="G30" s="64" t="s">
        <v>42</v>
      </c>
      <c r="H30" s="100">
        <v>-487.8</v>
      </c>
      <c r="I30" s="134">
        <v>949.02</v>
      </c>
      <c r="J30" s="134">
        <v>949.02</v>
      </c>
    </row>
    <row r="31" spans="1:10" ht="15.75">
      <c r="B31" s="90" t="str">
        <f>'[1]9 стр 2017'!B32</f>
        <v>Национальная оборона</v>
      </c>
      <c r="C31" s="87" t="s">
        <v>26</v>
      </c>
      <c r="D31" s="91" t="s">
        <v>25</v>
      </c>
      <c r="E31" s="91"/>
      <c r="F31" s="91"/>
      <c r="G31" s="91"/>
      <c r="H31" s="101"/>
      <c r="I31" s="99">
        <f>I32</f>
        <v>133.6</v>
      </c>
      <c r="J31" s="99">
        <f>J32</f>
        <v>135.1</v>
      </c>
    </row>
    <row r="32" spans="1:10" ht="31.5">
      <c r="B32" s="90" t="str">
        <f>'[1]9 стр 2017'!B33</f>
        <v>Мобилизационная и вневойсковая подготовка</v>
      </c>
      <c r="C32" s="86" t="s">
        <v>26</v>
      </c>
      <c r="D32" s="91" t="s">
        <v>25</v>
      </c>
      <c r="E32" s="91" t="s">
        <v>27</v>
      </c>
      <c r="F32" s="92"/>
      <c r="G32" s="91"/>
      <c r="H32" s="101"/>
      <c r="I32" s="99">
        <f>I33</f>
        <v>133.6</v>
      </c>
      <c r="J32" s="99">
        <f>J33</f>
        <v>135.1</v>
      </c>
    </row>
    <row r="33" spans="2:10" ht="47.25">
      <c r="B33" s="67" t="str">
        <f>'[1]9 стр 2017'!B34</f>
        <v>Осуществление первичного воинского учета на территориях, где отсутствуют военные комиссариаты</v>
      </c>
      <c r="C33" s="29" t="s">
        <v>26</v>
      </c>
      <c r="D33" s="64" t="s">
        <v>25</v>
      </c>
      <c r="E33" s="64" t="s">
        <v>27</v>
      </c>
      <c r="F33" s="64" t="s">
        <v>47</v>
      </c>
      <c r="G33" s="68"/>
      <c r="H33" s="102"/>
      <c r="I33" s="133">
        <v>133.6</v>
      </c>
      <c r="J33" s="133">
        <v>135.1</v>
      </c>
    </row>
    <row r="34" spans="2:10" ht="31.5">
      <c r="B34" s="67" t="str">
        <f>'[1]9 стр 2017'!B35</f>
        <v>Фонд оплаты труда государственных (муниципальных) органов</v>
      </c>
      <c r="C34" s="28" t="s">
        <v>26</v>
      </c>
      <c r="D34" s="64" t="s">
        <v>25</v>
      </c>
      <c r="E34" s="64" t="s">
        <v>27</v>
      </c>
      <c r="F34" s="64" t="s">
        <v>47</v>
      </c>
      <c r="G34" s="64" t="s">
        <v>31</v>
      </c>
      <c r="H34" s="100">
        <v>40.204799999999999</v>
      </c>
      <c r="I34" s="100">
        <v>86.458219999999997</v>
      </c>
      <c r="J34" s="100">
        <v>86.458219999999997</v>
      </c>
    </row>
    <row r="35" spans="2:10" ht="63">
      <c r="B35" s="67" t="str">
        <f>'[1]9 стр 2017'!B36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35" s="29" t="s">
        <v>26</v>
      </c>
      <c r="D35" s="64" t="s">
        <v>25</v>
      </c>
      <c r="E35" s="64" t="s">
        <v>27</v>
      </c>
      <c r="F35" s="64" t="s">
        <v>47</v>
      </c>
      <c r="G35" s="64" t="s">
        <v>32</v>
      </c>
      <c r="H35" s="100">
        <v>17.395199999999999</v>
      </c>
      <c r="I35" s="100">
        <v>37.055399999999999</v>
      </c>
      <c r="J35" s="100">
        <v>37.055399999999999</v>
      </c>
    </row>
    <row r="36" spans="2:10" ht="31.5">
      <c r="B36" s="90" t="str">
        <f>'[1]9 стр 2017'!B37</f>
        <v>Национальная безопасность и правоохранительная деятельность</v>
      </c>
      <c r="C36" s="86" t="s">
        <v>26</v>
      </c>
      <c r="D36" s="91" t="s">
        <v>27</v>
      </c>
      <c r="E36" s="91"/>
      <c r="F36" s="91"/>
      <c r="G36" s="91"/>
      <c r="H36" s="101"/>
      <c r="I36" s="135">
        <v>34</v>
      </c>
      <c r="J36" s="135">
        <v>34</v>
      </c>
    </row>
    <row r="37" spans="2:10" ht="63">
      <c r="B37" s="90" t="str">
        <f>'[1]9 стр 2017'!B38</f>
        <v>Защита населения и территории от чрезвычайных ситуаций природного и техногенного характера, гражданская оборона</v>
      </c>
      <c r="C37" s="87" t="s">
        <v>26</v>
      </c>
      <c r="D37" s="91" t="s">
        <v>27</v>
      </c>
      <c r="E37" s="91" t="s">
        <v>48</v>
      </c>
      <c r="F37" s="91"/>
      <c r="G37" s="91"/>
      <c r="H37" s="101"/>
      <c r="I37" s="135">
        <v>34</v>
      </c>
      <c r="J37" s="135">
        <v>34</v>
      </c>
    </row>
    <row r="38" spans="2:10" ht="31.5">
      <c r="B38" s="67" t="str">
        <f>'[1]9 стр 2017'!B39</f>
        <v>Основное мероприятие «Устойчивое развитие систем жизнеобеспечения»</v>
      </c>
      <c r="C38" s="28" t="s">
        <v>26</v>
      </c>
      <c r="D38" s="64" t="s">
        <v>27</v>
      </c>
      <c r="E38" s="64" t="s">
        <v>48</v>
      </c>
      <c r="F38" s="64" t="s">
        <v>49</v>
      </c>
      <c r="G38" s="64"/>
      <c r="H38" s="100"/>
      <c r="I38" s="133">
        <v>34</v>
      </c>
      <c r="J38" s="133">
        <v>34</v>
      </c>
    </row>
    <row r="39" spans="2:10" ht="47.25">
      <c r="B39" s="67" t="str">
        <f>'[1]9 стр 2017'!B40</f>
        <v>Обеспечение первичных мер пожарной безопасности в границах населенных пунктов поселения</v>
      </c>
      <c r="C39" s="29" t="s">
        <v>26</v>
      </c>
      <c r="D39" s="64" t="s">
        <v>27</v>
      </c>
      <c r="E39" s="64" t="s">
        <v>48</v>
      </c>
      <c r="F39" s="64" t="s">
        <v>49</v>
      </c>
      <c r="G39" s="64"/>
      <c r="H39" s="100"/>
      <c r="I39" s="133">
        <v>34</v>
      </c>
      <c r="J39" s="133">
        <v>34</v>
      </c>
    </row>
    <row r="40" spans="2:10" ht="111" customHeight="1">
      <c r="B40" s="67" t="str">
        <f>'[1]9 стр 2017'!B41</f>
        <v>Обеспечение первичных мер пожарной безопасности в границах населенных пунктов поселения в части изготовления листовочного материала, проведения разъяснительной работы с населением, содержания противопожарных водоемов и иных мероприятий</v>
      </c>
      <c r="C40" s="28" t="s">
        <v>26</v>
      </c>
      <c r="D40" s="64" t="s">
        <v>27</v>
      </c>
      <c r="E40" s="64" t="s">
        <v>48</v>
      </c>
      <c r="F40" s="64" t="s">
        <v>50</v>
      </c>
      <c r="G40" s="64"/>
      <c r="H40" s="100"/>
      <c r="I40" s="133">
        <v>34</v>
      </c>
      <c r="J40" s="133">
        <v>34</v>
      </c>
    </row>
    <row r="41" spans="2:10" ht="47.25">
      <c r="B41" s="67" t="str">
        <f>'[1]9 стр 2017'!B42</f>
        <v>Прочая закупка товаров, работ и услуг для обеспечения государственных (муниципальных) нужд</v>
      </c>
      <c r="C41" s="29" t="s">
        <v>26</v>
      </c>
      <c r="D41" s="64" t="s">
        <v>27</v>
      </c>
      <c r="E41" s="64" t="s">
        <v>48</v>
      </c>
      <c r="F41" s="64" t="s">
        <v>50</v>
      </c>
      <c r="G41" s="64" t="s">
        <v>42</v>
      </c>
      <c r="H41" s="100"/>
      <c r="I41" s="133">
        <v>34</v>
      </c>
      <c r="J41" s="133">
        <v>34</v>
      </c>
    </row>
    <row r="42" spans="2:10" ht="15.75">
      <c r="B42" s="90" t="str">
        <f>'[1]9 стр 2017'!B43</f>
        <v>Жилищно-коммунальное хозяйство</v>
      </c>
      <c r="C42" s="86" t="s">
        <v>26</v>
      </c>
      <c r="D42" s="91" t="s">
        <v>51</v>
      </c>
      <c r="E42" s="91"/>
      <c r="F42" s="91"/>
      <c r="G42" s="91"/>
      <c r="H42" s="101"/>
      <c r="I42" s="99">
        <f>I43</f>
        <v>1310.76</v>
      </c>
      <c r="J42" s="99">
        <f>J43</f>
        <v>1310.76</v>
      </c>
    </row>
    <row r="43" spans="2:10" ht="15.75">
      <c r="B43" s="90" t="str">
        <f>'[1]9 стр 2017'!B44</f>
        <v>Благоустройство</v>
      </c>
      <c r="C43" s="87" t="s">
        <v>26</v>
      </c>
      <c r="D43" s="91" t="s">
        <v>51</v>
      </c>
      <c r="E43" s="91" t="s">
        <v>27</v>
      </c>
      <c r="F43" s="91"/>
      <c r="G43" s="91"/>
      <c r="H43" s="101"/>
      <c r="I43" s="99">
        <f>I44</f>
        <v>1310.76</v>
      </c>
      <c r="J43" s="99">
        <f>J44</f>
        <v>1310.76</v>
      </c>
    </row>
    <row r="44" spans="2:10" ht="31.5">
      <c r="B44" s="67" t="str">
        <f>'[1]9 стр 2017'!B45</f>
        <v>Основное мероприятие «Устойчивое развитие систем жизнеобеспечения»</v>
      </c>
      <c r="C44" s="28" t="s">
        <v>26</v>
      </c>
      <c r="D44" s="64" t="s">
        <v>51</v>
      </c>
      <c r="E44" s="64" t="s">
        <v>27</v>
      </c>
      <c r="F44" s="64" t="s">
        <v>52</v>
      </c>
      <c r="G44" s="64"/>
      <c r="H44" s="100"/>
      <c r="I44" s="98">
        <f>I45+I47+I49+I50+I53</f>
        <v>1310.76</v>
      </c>
      <c r="J44" s="98">
        <f>J45+J47+J49+J53+J52</f>
        <v>1310.76</v>
      </c>
    </row>
    <row r="45" spans="2:10" ht="63.75" customHeight="1">
      <c r="B45" s="67" t="str">
        <f>'[1]9 стр 2017'!B46</f>
        <v>Межбюджетные трансферты на осуществление переданных полномочий по дорожной деятельности в отношении дорог местного значени</v>
      </c>
      <c r="C45" s="29" t="s">
        <v>26</v>
      </c>
      <c r="D45" s="64" t="s">
        <v>51</v>
      </c>
      <c r="E45" s="64" t="s">
        <v>27</v>
      </c>
      <c r="F45" s="64" t="s">
        <v>53</v>
      </c>
      <c r="G45" s="64"/>
      <c r="H45" s="100"/>
      <c r="I45" s="134">
        <v>481.58</v>
      </c>
      <c r="J45" s="134">
        <v>481.58</v>
      </c>
    </row>
    <row r="46" spans="2:10" ht="47.25">
      <c r="B46" s="67" t="str">
        <f>'[1]9 стр 2017'!B47</f>
        <v>Прочая закупка товаров, работ и услуг для обеспечения государственных (муниципальных) нужд</v>
      </c>
      <c r="C46" s="28" t="s">
        <v>26</v>
      </c>
      <c r="D46" s="64" t="s">
        <v>51</v>
      </c>
      <c r="E46" s="64" t="s">
        <v>27</v>
      </c>
      <c r="F46" s="64" t="s">
        <v>53</v>
      </c>
      <c r="G46" s="64" t="s">
        <v>42</v>
      </c>
      <c r="H46" s="100">
        <v>131.58000000000001</v>
      </c>
      <c r="I46" s="134">
        <v>481.58</v>
      </c>
      <c r="J46" s="134">
        <v>481.58</v>
      </c>
    </row>
    <row r="47" spans="2:10" ht="47.25">
      <c r="B47" s="67" t="str">
        <f>'[1]9 стр 2017'!B48</f>
        <v xml:space="preserve"> Межбюджетные трансферты на осуществление переданных полномочий по утилизации ТБО</v>
      </c>
      <c r="C47" s="29" t="s">
        <v>26</v>
      </c>
      <c r="D47" s="64" t="s">
        <v>51</v>
      </c>
      <c r="E47" s="64" t="s">
        <v>27</v>
      </c>
      <c r="F47" s="64" t="s">
        <v>54</v>
      </c>
      <c r="G47" s="64"/>
      <c r="H47" s="100"/>
      <c r="I47" s="134">
        <v>464.48</v>
      </c>
      <c r="J47" s="134">
        <v>464.48</v>
      </c>
    </row>
    <row r="48" spans="2:10" ht="47.25">
      <c r="B48" s="67" t="str">
        <f>'[1]9 стр 2017'!B49</f>
        <v>Прочая закупка товаров, работ и услуг для обеспечения государственных (муниципальных) нужд</v>
      </c>
      <c r="C48" s="28" t="s">
        <v>26</v>
      </c>
      <c r="D48" s="64" t="s">
        <v>51</v>
      </c>
      <c r="E48" s="64" t="s">
        <v>27</v>
      </c>
      <c r="F48" s="64" t="s">
        <v>54</v>
      </c>
      <c r="G48" s="64" t="s">
        <v>42</v>
      </c>
      <c r="H48" s="100">
        <v>-139.94</v>
      </c>
      <c r="I48" s="134">
        <v>464.48</v>
      </c>
      <c r="J48" s="134">
        <v>464.48</v>
      </c>
    </row>
    <row r="49" spans="2:10" ht="31.5">
      <c r="B49" s="67" t="str">
        <f>'[1]9 стр 2017'!B50</f>
        <v>Основное мероприятие «Устойчивое развитие систем жизнеобеспечения»</v>
      </c>
      <c r="C49" s="29" t="s">
        <v>26</v>
      </c>
      <c r="D49" s="64" t="s">
        <v>51</v>
      </c>
      <c r="E49" s="64" t="s">
        <v>27</v>
      </c>
      <c r="F49" s="64" t="s">
        <v>52</v>
      </c>
      <c r="G49" s="64"/>
      <c r="H49" s="100"/>
      <c r="I49" s="133">
        <v>20</v>
      </c>
      <c r="J49" s="133">
        <v>20</v>
      </c>
    </row>
    <row r="50" spans="2:10" ht="31.5">
      <c r="B50" s="67" t="str">
        <f>'[1]9 стр 2017'!B51</f>
        <v>Мероприятия по повышению уровня благоустройства территории поселения</v>
      </c>
      <c r="C50" s="28" t="s">
        <v>26</v>
      </c>
      <c r="D50" s="64" t="s">
        <v>51</v>
      </c>
      <c r="E50" s="64" t="s">
        <v>27</v>
      </c>
      <c r="F50" s="64" t="s">
        <v>55</v>
      </c>
      <c r="G50" s="64"/>
      <c r="H50" s="100"/>
      <c r="I50" s="133">
        <v>20</v>
      </c>
      <c r="J50" s="133">
        <v>20</v>
      </c>
    </row>
    <row r="51" spans="2:10" ht="15.75">
      <c r="B51" s="67" t="str">
        <f>'[1]9 стр 2017'!B52</f>
        <v>Освещение улиц</v>
      </c>
      <c r="C51" s="29" t="s">
        <v>26</v>
      </c>
      <c r="D51" s="64" t="s">
        <v>51</v>
      </c>
      <c r="E51" s="64" t="s">
        <v>27</v>
      </c>
      <c r="F51" s="64" t="s">
        <v>56</v>
      </c>
      <c r="G51" s="64"/>
      <c r="H51" s="100"/>
      <c r="I51" s="133">
        <v>20</v>
      </c>
      <c r="J51" s="133">
        <v>20</v>
      </c>
    </row>
    <row r="52" spans="2:10" ht="47.25">
      <c r="B52" s="67" t="str">
        <f>'[1]9 стр 2017'!B53</f>
        <v>Прочая закупка товаров, работ и услуг для обеспечения государственных (муниципальных) нужд</v>
      </c>
      <c r="C52" s="28" t="s">
        <v>26</v>
      </c>
      <c r="D52" s="64" t="s">
        <v>51</v>
      </c>
      <c r="E52" s="64" t="s">
        <v>27</v>
      </c>
      <c r="F52" s="64" t="s">
        <v>56</v>
      </c>
      <c r="G52" s="64" t="s">
        <v>42</v>
      </c>
      <c r="H52" s="100"/>
      <c r="I52" s="133">
        <v>20</v>
      </c>
      <c r="J52" s="133">
        <v>20</v>
      </c>
    </row>
    <row r="53" spans="2:10" ht="31.5">
      <c r="B53" s="67" t="str">
        <f>'[1]9 стр 2017'!B54</f>
        <v>Прочие расходы, связанные с благоустройством территории поселения</v>
      </c>
      <c r="C53" s="29" t="s">
        <v>26</v>
      </c>
      <c r="D53" s="64" t="s">
        <v>51</v>
      </c>
      <c r="E53" s="64" t="s">
        <v>27</v>
      </c>
      <c r="F53" s="64" t="s">
        <v>57</v>
      </c>
      <c r="G53" s="64"/>
      <c r="H53" s="100">
        <f>H54</f>
        <v>223.6</v>
      </c>
      <c r="I53" s="100">
        <v>324.7</v>
      </c>
      <c r="J53" s="100">
        <f t="shared" ref="J53" si="1">J54</f>
        <v>324.7</v>
      </c>
    </row>
    <row r="54" spans="2:10" ht="47.25">
      <c r="B54" s="67" t="str">
        <f>'[1]9 стр 2017'!B55</f>
        <v>Прочая закупка товаров, работ и услуг для обеспечения государственных (муниципальных) нужд</v>
      </c>
      <c r="C54" s="28" t="s">
        <v>26</v>
      </c>
      <c r="D54" s="64" t="s">
        <v>51</v>
      </c>
      <c r="E54" s="64" t="s">
        <v>27</v>
      </c>
      <c r="F54" s="64" t="s">
        <v>57</v>
      </c>
      <c r="G54" s="64" t="s">
        <v>42</v>
      </c>
      <c r="H54" s="100">
        <v>223.6</v>
      </c>
      <c r="I54" s="98">
        <v>324.7</v>
      </c>
      <c r="J54" s="98">
        <v>324.7</v>
      </c>
    </row>
    <row r="55" spans="2:10" ht="15.75">
      <c r="B55" s="232" t="s">
        <v>1</v>
      </c>
      <c r="C55" s="232"/>
      <c r="D55" s="232"/>
      <c r="E55" s="232"/>
      <c r="F55" s="232"/>
      <c r="G55" s="232"/>
      <c r="H55" s="232"/>
      <c r="I55" s="99">
        <f>I7+I31+I36+I42</f>
        <v>6606.4282917600003</v>
      </c>
      <c r="J55" s="125">
        <f>J7+J31+J36+J42</f>
        <v>6607.9283017600001</v>
      </c>
    </row>
  </sheetData>
  <mergeCells count="4">
    <mergeCell ref="B55:H55"/>
    <mergeCell ref="H1:J1"/>
    <mergeCell ref="A3:J3"/>
    <mergeCell ref="G4:J4"/>
  </mergeCells>
  <pageMargins left="0.27559055118110237" right="0.19685039370078741" top="0.55118110236220474" bottom="0.39370078740157483" header="0.31496062992125984" footer="0.39370078740157483"/>
  <pageSetup paperSize="9" scale="6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1:E20"/>
  <sheetViews>
    <sheetView workbookViewId="0">
      <selection activeCell="C11" sqref="C11"/>
    </sheetView>
  </sheetViews>
  <sheetFormatPr defaultRowHeight="12.75"/>
  <cols>
    <col min="1" max="1" width="54.85546875" customWidth="1"/>
    <col min="2" max="6" width="33" customWidth="1"/>
  </cols>
  <sheetData>
    <row r="1" spans="1:5" ht="141" customHeight="1">
      <c r="A1" s="108"/>
      <c r="B1" s="231" t="s">
        <v>87</v>
      </c>
      <c r="C1" s="231"/>
      <c r="D1" s="122"/>
      <c r="E1" s="122"/>
    </row>
    <row r="2" spans="1:5" ht="15.75">
      <c r="A2" s="108"/>
      <c r="B2" s="69"/>
      <c r="C2" s="109"/>
    </row>
    <row r="3" spans="1:5" s="180" customFormat="1" ht="38.25" customHeight="1">
      <c r="A3" s="235" t="s">
        <v>97</v>
      </c>
      <c r="B3" s="235"/>
      <c r="C3" s="235"/>
    </row>
    <row r="4" spans="1:5" ht="18.75">
      <c r="A4" s="110"/>
      <c r="B4" s="110"/>
      <c r="C4" s="110"/>
    </row>
    <row r="5" spans="1:5" ht="16.5" thickBot="1">
      <c r="A5" s="111"/>
      <c r="B5" s="112"/>
      <c r="C5" s="113" t="s">
        <v>11</v>
      </c>
    </row>
    <row r="6" spans="1:5" ht="15.75">
      <c r="A6" s="114" t="s">
        <v>58</v>
      </c>
      <c r="B6" s="115" t="s">
        <v>59</v>
      </c>
      <c r="C6" s="116" t="s">
        <v>60</v>
      </c>
    </row>
    <row r="7" spans="1:5" ht="15.75">
      <c r="A7" s="117" t="s">
        <v>61</v>
      </c>
      <c r="B7" s="118">
        <v>6</v>
      </c>
      <c r="C7" s="119">
        <v>7</v>
      </c>
    </row>
    <row r="8" spans="1:5" ht="15.75">
      <c r="A8" s="236" t="s">
        <v>62</v>
      </c>
      <c r="B8" s="237"/>
      <c r="C8" s="238"/>
    </row>
    <row r="9" spans="1:5" ht="18" customHeight="1">
      <c r="A9" s="149" t="s">
        <v>63</v>
      </c>
      <c r="B9" s="150">
        <v>1019860</v>
      </c>
      <c r="C9" s="151">
        <v>1019860</v>
      </c>
    </row>
    <row r="10" spans="1:5" ht="111" customHeight="1">
      <c r="A10" s="152" t="s">
        <v>64</v>
      </c>
      <c r="B10" s="153">
        <v>1019860</v>
      </c>
      <c r="C10" s="164">
        <f>SUM(B10:B10)</f>
        <v>1019860</v>
      </c>
    </row>
    <row r="11" spans="1:5" ht="92.25" customHeight="1">
      <c r="A11" s="154" t="s">
        <v>65</v>
      </c>
      <c r="B11" s="153">
        <v>422940</v>
      </c>
      <c r="C11" s="164">
        <f>SUM(B11:B11)</f>
        <v>422940</v>
      </c>
    </row>
    <row r="12" spans="1:5" ht="68.25" customHeight="1">
      <c r="A12" s="154" t="s">
        <v>66</v>
      </c>
      <c r="B12" s="153">
        <v>729270</v>
      </c>
      <c r="C12" s="164">
        <v>729270</v>
      </c>
    </row>
    <row r="13" spans="1:5" ht="16.5" customHeight="1" thickBot="1">
      <c r="A13" s="155" t="s">
        <v>67</v>
      </c>
      <c r="B13" s="156">
        <f>B10+B11+B12</f>
        <v>2172070</v>
      </c>
      <c r="C13" s="156">
        <f>C10+C11+C12</f>
        <v>2172070</v>
      </c>
    </row>
    <row r="14" spans="1:5" ht="16.5" thickBot="1">
      <c r="A14" s="157"/>
      <c r="B14" s="158"/>
      <c r="C14" s="159"/>
    </row>
    <row r="15" spans="1:5" ht="15.75">
      <c r="A15" s="239" t="s">
        <v>68</v>
      </c>
      <c r="B15" s="240"/>
      <c r="C15" s="241"/>
    </row>
    <row r="16" spans="1:5" ht="34.5" customHeight="1">
      <c r="A16" s="149" t="s">
        <v>69</v>
      </c>
      <c r="B16" s="160">
        <v>574000</v>
      </c>
      <c r="C16" s="161">
        <v>574000</v>
      </c>
    </row>
    <row r="17" spans="1:3" ht="69" customHeight="1">
      <c r="A17" s="152" t="s">
        <v>70</v>
      </c>
      <c r="B17" s="162">
        <v>574000</v>
      </c>
      <c r="C17" s="161">
        <v>574000</v>
      </c>
    </row>
    <row r="18" spans="1:3" ht="64.5" customHeight="1">
      <c r="A18" s="149" t="s">
        <v>71</v>
      </c>
      <c r="B18" s="163">
        <v>133500</v>
      </c>
      <c r="C18" s="151">
        <v>133500</v>
      </c>
    </row>
    <row r="19" spans="1:3" ht="15" customHeight="1">
      <c r="A19" s="149" t="s">
        <v>72</v>
      </c>
      <c r="B19" s="150">
        <f t="shared" ref="B19:C19" si="0">B18+B16</f>
        <v>707500</v>
      </c>
      <c r="C19" s="150">
        <f t="shared" si="0"/>
        <v>707500</v>
      </c>
    </row>
    <row r="20" spans="1:3" ht="18.75" customHeight="1" thickBot="1">
      <c r="A20" s="120" t="s">
        <v>73</v>
      </c>
      <c r="B20" s="165">
        <f t="shared" ref="B20:C20" si="1">B13+B19</f>
        <v>2879570</v>
      </c>
      <c r="C20" s="166">
        <f t="shared" si="1"/>
        <v>2879570</v>
      </c>
    </row>
  </sheetData>
  <mergeCells count="4">
    <mergeCell ref="B1:C1"/>
    <mergeCell ref="A3:C3"/>
    <mergeCell ref="A8:C8"/>
    <mergeCell ref="A15:C15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5"/>
  <sheetViews>
    <sheetView topLeftCell="A25" workbookViewId="0">
      <selection activeCell="H43" sqref="H43"/>
    </sheetView>
  </sheetViews>
  <sheetFormatPr defaultRowHeight="12.75"/>
  <cols>
    <col min="1" max="1" width="5" style="2" customWidth="1"/>
    <col min="2" max="2" width="42.140625" style="3" customWidth="1"/>
    <col min="3" max="3" width="15" style="4" customWidth="1"/>
    <col min="4" max="4" width="11.5703125" style="4" customWidth="1"/>
    <col min="5" max="5" width="19.140625" style="4" customWidth="1"/>
    <col min="6" max="6" width="12.28515625" style="4" customWidth="1"/>
    <col min="7" max="7" width="14.42578125" style="4" customWidth="1"/>
    <col min="8" max="8" width="15.140625" style="15" customWidth="1"/>
    <col min="9" max="9" width="16.28515625" style="15" customWidth="1"/>
    <col min="10" max="255" width="9.140625" style="5"/>
    <col min="256" max="256" width="3.5703125" style="5" customWidth="1"/>
    <col min="257" max="257" width="36" style="5" customWidth="1"/>
    <col min="258" max="258" width="5.140625" style="5" customWidth="1"/>
    <col min="259" max="260" width="4.28515625" style="5" customWidth="1"/>
    <col min="261" max="261" width="8.5703125" style="5" customWidth="1"/>
    <col min="262" max="262" width="6.7109375" style="5" customWidth="1"/>
    <col min="263" max="263" width="10.7109375" style="5" customWidth="1"/>
    <col min="264" max="264" width="10.140625" style="5" customWidth="1"/>
    <col min="265" max="265" width="11" style="5" customWidth="1"/>
    <col min="266" max="511" width="9.140625" style="5"/>
    <col min="512" max="512" width="3.5703125" style="5" customWidth="1"/>
    <col min="513" max="513" width="36" style="5" customWidth="1"/>
    <col min="514" max="514" width="5.140625" style="5" customWidth="1"/>
    <col min="515" max="516" width="4.28515625" style="5" customWidth="1"/>
    <col min="517" max="517" width="8.5703125" style="5" customWidth="1"/>
    <col min="518" max="518" width="6.7109375" style="5" customWidth="1"/>
    <col min="519" max="519" width="10.7109375" style="5" customWidth="1"/>
    <col min="520" max="520" width="10.140625" style="5" customWidth="1"/>
    <col min="521" max="521" width="11" style="5" customWidth="1"/>
    <col min="522" max="767" width="9.140625" style="5"/>
    <col min="768" max="768" width="3.5703125" style="5" customWidth="1"/>
    <col min="769" max="769" width="36" style="5" customWidth="1"/>
    <col min="770" max="770" width="5.140625" style="5" customWidth="1"/>
    <col min="771" max="772" width="4.28515625" style="5" customWidth="1"/>
    <col min="773" max="773" width="8.5703125" style="5" customWidth="1"/>
    <col min="774" max="774" width="6.7109375" style="5" customWidth="1"/>
    <col min="775" max="775" width="10.7109375" style="5" customWidth="1"/>
    <col min="776" max="776" width="10.140625" style="5" customWidth="1"/>
    <col min="777" max="777" width="11" style="5" customWidth="1"/>
    <col min="778" max="1023" width="9.140625" style="5"/>
    <col min="1024" max="1024" width="3.5703125" style="5" customWidth="1"/>
    <col min="1025" max="1025" width="36" style="5" customWidth="1"/>
    <col min="1026" max="1026" width="5.140625" style="5" customWidth="1"/>
    <col min="1027" max="1028" width="4.28515625" style="5" customWidth="1"/>
    <col min="1029" max="1029" width="8.5703125" style="5" customWidth="1"/>
    <col min="1030" max="1030" width="6.7109375" style="5" customWidth="1"/>
    <col min="1031" max="1031" width="10.7109375" style="5" customWidth="1"/>
    <col min="1032" max="1032" width="10.140625" style="5" customWidth="1"/>
    <col min="1033" max="1033" width="11" style="5" customWidth="1"/>
    <col min="1034" max="1279" width="9.140625" style="5"/>
    <col min="1280" max="1280" width="3.5703125" style="5" customWidth="1"/>
    <col min="1281" max="1281" width="36" style="5" customWidth="1"/>
    <col min="1282" max="1282" width="5.140625" style="5" customWidth="1"/>
    <col min="1283" max="1284" width="4.28515625" style="5" customWidth="1"/>
    <col min="1285" max="1285" width="8.5703125" style="5" customWidth="1"/>
    <col min="1286" max="1286" width="6.7109375" style="5" customWidth="1"/>
    <col min="1287" max="1287" width="10.7109375" style="5" customWidth="1"/>
    <col min="1288" max="1288" width="10.140625" style="5" customWidth="1"/>
    <col min="1289" max="1289" width="11" style="5" customWidth="1"/>
    <col min="1290" max="1535" width="9.140625" style="5"/>
    <col min="1536" max="1536" width="3.5703125" style="5" customWidth="1"/>
    <col min="1537" max="1537" width="36" style="5" customWidth="1"/>
    <col min="1538" max="1538" width="5.140625" style="5" customWidth="1"/>
    <col min="1539" max="1540" width="4.28515625" style="5" customWidth="1"/>
    <col min="1541" max="1541" width="8.5703125" style="5" customWidth="1"/>
    <col min="1542" max="1542" width="6.7109375" style="5" customWidth="1"/>
    <col min="1543" max="1543" width="10.7109375" style="5" customWidth="1"/>
    <col min="1544" max="1544" width="10.140625" style="5" customWidth="1"/>
    <col min="1545" max="1545" width="11" style="5" customWidth="1"/>
    <col min="1546" max="1791" width="9.140625" style="5"/>
    <col min="1792" max="1792" width="3.5703125" style="5" customWidth="1"/>
    <col min="1793" max="1793" width="36" style="5" customWidth="1"/>
    <col min="1794" max="1794" width="5.140625" style="5" customWidth="1"/>
    <col min="1795" max="1796" width="4.28515625" style="5" customWidth="1"/>
    <col min="1797" max="1797" width="8.5703125" style="5" customWidth="1"/>
    <col min="1798" max="1798" width="6.7109375" style="5" customWidth="1"/>
    <col min="1799" max="1799" width="10.7109375" style="5" customWidth="1"/>
    <col min="1800" max="1800" width="10.140625" style="5" customWidth="1"/>
    <col min="1801" max="1801" width="11" style="5" customWidth="1"/>
    <col min="1802" max="2047" width="9.140625" style="5"/>
    <col min="2048" max="2048" width="3.5703125" style="5" customWidth="1"/>
    <col min="2049" max="2049" width="36" style="5" customWidth="1"/>
    <col min="2050" max="2050" width="5.140625" style="5" customWidth="1"/>
    <col min="2051" max="2052" width="4.28515625" style="5" customWidth="1"/>
    <col min="2053" max="2053" width="8.5703125" style="5" customWidth="1"/>
    <col min="2054" max="2054" width="6.7109375" style="5" customWidth="1"/>
    <col min="2055" max="2055" width="10.7109375" style="5" customWidth="1"/>
    <col min="2056" max="2056" width="10.140625" style="5" customWidth="1"/>
    <col min="2057" max="2057" width="11" style="5" customWidth="1"/>
    <col min="2058" max="2303" width="9.140625" style="5"/>
    <col min="2304" max="2304" width="3.5703125" style="5" customWidth="1"/>
    <col min="2305" max="2305" width="36" style="5" customWidth="1"/>
    <col min="2306" max="2306" width="5.140625" style="5" customWidth="1"/>
    <col min="2307" max="2308" width="4.28515625" style="5" customWidth="1"/>
    <col min="2309" max="2309" width="8.5703125" style="5" customWidth="1"/>
    <col min="2310" max="2310" width="6.7109375" style="5" customWidth="1"/>
    <col min="2311" max="2311" width="10.7109375" style="5" customWidth="1"/>
    <col min="2312" max="2312" width="10.140625" style="5" customWidth="1"/>
    <col min="2313" max="2313" width="11" style="5" customWidth="1"/>
    <col min="2314" max="2559" width="9.140625" style="5"/>
    <col min="2560" max="2560" width="3.5703125" style="5" customWidth="1"/>
    <col min="2561" max="2561" width="36" style="5" customWidth="1"/>
    <col min="2562" max="2562" width="5.140625" style="5" customWidth="1"/>
    <col min="2563" max="2564" width="4.28515625" style="5" customWidth="1"/>
    <col min="2565" max="2565" width="8.5703125" style="5" customWidth="1"/>
    <col min="2566" max="2566" width="6.7109375" style="5" customWidth="1"/>
    <col min="2567" max="2567" width="10.7109375" style="5" customWidth="1"/>
    <col min="2568" max="2568" width="10.140625" style="5" customWidth="1"/>
    <col min="2569" max="2569" width="11" style="5" customWidth="1"/>
    <col min="2570" max="2815" width="9.140625" style="5"/>
    <col min="2816" max="2816" width="3.5703125" style="5" customWidth="1"/>
    <col min="2817" max="2817" width="36" style="5" customWidth="1"/>
    <col min="2818" max="2818" width="5.140625" style="5" customWidth="1"/>
    <col min="2819" max="2820" width="4.28515625" style="5" customWidth="1"/>
    <col min="2821" max="2821" width="8.5703125" style="5" customWidth="1"/>
    <col min="2822" max="2822" width="6.7109375" style="5" customWidth="1"/>
    <col min="2823" max="2823" width="10.7109375" style="5" customWidth="1"/>
    <col min="2824" max="2824" width="10.140625" style="5" customWidth="1"/>
    <col min="2825" max="2825" width="11" style="5" customWidth="1"/>
    <col min="2826" max="3071" width="9.140625" style="5"/>
    <col min="3072" max="3072" width="3.5703125" style="5" customWidth="1"/>
    <col min="3073" max="3073" width="36" style="5" customWidth="1"/>
    <col min="3074" max="3074" width="5.140625" style="5" customWidth="1"/>
    <col min="3075" max="3076" width="4.28515625" style="5" customWidth="1"/>
    <col min="3077" max="3077" width="8.5703125" style="5" customWidth="1"/>
    <col min="3078" max="3078" width="6.7109375" style="5" customWidth="1"/>
    <col min="3079" max="3079" width="10.7109375" style="5" customWidth="1"/>
    <col min="3080" max="3080" width="10.140625" style="5" customWidth="1"/>
    <col min="3081" max="3081" width="11" style="5" customWidth="1"/>
    <col min="3082" max="3327" width="9.140625" style="5"/>
    <col min="3328" max="3328" width="3.5703125" style="5" customWidth="1"/>
    <col min="3329" max="3329" width="36" style="5" customWidth="1"/>
    <col min="3330" max="3330" width="5.140625" style="5" customWidth="1"/>
    <col min="3331" max="3332" width="4.28515625" style="5" customWidth="1"/>
    <col min="3333" max="3333" width="8.5703125" style="5" customWidth="1"/>
    <col min="3334" max="3334" width="6.7109375" style="5" customWidth="1"/>
    <col min="3335" max="3335" width="10.7109375" style="5" customWidth="1"/>
    <col min="3336" max="3336" width="10.140625" style="5" customWidth="1"/>
    <col min="3337" max="3337" width="11" style="5" customWidth="1"/>
    <col min="3338" max="3583" width="9.140625" style="5"/>
    <col min="3584" max="3584" width="3.5703125" style="5" customWidth="1"/>
    <col min="3585" max="3585" width="36" style="5" customWidth="1"/>
    <col min="3586" max="3586" width="5.140625" style="5" customWidth="1"/>
    <col min="3587" max="3588" width="4.28515625" style="5" customWidth="1"/>
    <col min="3589" max="3589" width="8.5703125" style="5" customWidth="1"/>
    <col min="3590" max="3590" width="6.7109375" style="5" customWidth="1"/>
    <col min="3591" max="3591" width="10.7109375" style="5" customWidth="1"/>
    <col min="3592" max="3592" width="10.140625" style="5" customWidth="1"/>
    <col min="3593" max="3593" width="11" style="5" customWidth="1"/>
    <col min="3594" max="3839" width="9.140625" style="5"/>
    <col min="3840" max="3840" width="3.5703125" style="5" customWidth="1"/>
    <col min="3841" max="3841" width="36" style="5" customWidth="1"/>
    <col min="3842" max="3842" width="5.140625" style="5" customWidth="1"/>
    <col min="3843" max="3844" width="4.28515625" style="5" customWidth="1"/>
    <col min="3845" max="3845" width="8.5703125" style="5" customWidth="1"/>
    <col min="3846" max="3846" width="6.7109375" style="5" customWidth="1"/>
    <col min="3847" max="3847" width="10.7109375" style="5" customWidth="1"/>
    <col min="3848" max="3848" width="10.140625" style="5" customWidth="1"/>
    <col min="3849" max="3849" width="11" style="5" customWidth="1"/>
    <col min="3850" max="4095" width="9.140625" style="5"/>
    <col min="4096" max="4096" width="3.5703125" style="5" customWidth="1"/>
    <col min="4097" max="4097" width="36" style="5" customWidth="1"/>
    <col min="4098" max="4098" width="5.140625" style="5" customWidth="1"/>
    <col min="4099" max="4100" width="4.28515625" style="5" customWidth="1"/>
    <col min="4101" max="4101" width="8.5703125" style="5" customWidth="1"/>
    <col min="4102" max="4102" width="6.7109375" style="5" customWidth="1"/>
    <col min="4103" max="4103" width="10.7109375" style="5" customWidth="1"/>
    <col min="4104" max="4104" width="10.140625" style="5" customWidth="1"/>
    <col min="4105" max="4105" width="11" style="5" customWidth="1"/>
    <col min="4106" max="4351" width="9.140625" style="5"/>
    <col min="4352" max="4352" width="3.5703125" style="5" customWidth="1"/>
    <col min="4353" max="4353" width="36" style="5" customWidth="1"/>
    <col min="4354" max="4354" width="5.140625" style="5" customWidth="1"/>
    <col min="4355" max="4356" width="4.28515625" style="5" customWidth="1"/>
    <col min="4357" max="4357" width="8.5703125" style="5" customWidth="1"/>
    <col min="4358" max="4358" width="6.7109375" style="5" customWidth="1"/>
    <col min="4359" max="4359" width="10.7109375" style="5" customWidth="1"/>
    <col min="4360" max="4360" width="10.140625" style="5" customWidth="1"/>
    <col min="4361" max="4361" width="11" style="5" customWidth="1"/>
    <col min="4362" max="4607" width="9.140625" style="5"/>
    <col min="4608" max="4608" width="3.5703125" style="5" customWidth="1"/>
    <col min="4609" max="4609" width="36" style="5" customWidth="1"/>
    <col min="4610" max="4610" width="5.140625" style="5" customWidth="1"/>
    <col min="4611" max="4612" width="4.28515625" style="5" customWidth="1"/>
    <col min="4613" max="4613" width="8.5703125" style="5" customWidth="1"/>
    <col min="4614" max="4614" width="6.7109375" style="5" customWidth="1"/>
    <col min="4615" max="4615" width="10.7109375" style="5" customWidth="1"/>
    <col min="4616" max="4616" width="10.140625" style="5" customWidth="1"/>
    <col min="4617" max="4617" width="11" style="5" customWidth="1"/>
    <col min="4618" max="4863" width="9.140625" style="5"/>
    <col min="4864" max="4864" width="3.5703125" style="5" customWidth="1"/>
    <col min="4865" max="4865" width="36" style="5" customWidth="1"/>
    <col min="4866" max="4866" width="5.140625" style="5" customWidth="1"/>
    <col min="4867" max="4868" width="4.28515625" style="5" customWidth="1"/>
    <col min="4869" max="4869" width="8.5703125" style="5" customWidth="1"/>
    <col min="4870" max="4870" width="6.7109375" style="5" customWidth="1"/>
    <col min="4871" max="4871" width="10.7109375" style="5" customWidth="1"/>
    <col min="4872" max="4872" width="10.140625" style="5" customWidth="1"/>
    <col min="4873" max="4873" width="11" style="5" customWidth="1"/>
    <col min="4874" max="5119" width="9.140625" style="5"/>
    <col min="5120" max="5120" width="3.5703125" style="5" customWidth="1"/>
    <col min="5121" max="5121" width="36" style="5" customWidth="1"/>
    <col min="5122" max="5122" width="5.140625" style="5" customWidth="1"/>
    <col min="5123" max="5124" width="4.28515625" style="5" customWidth="1"/>
    <col min="5125" max="5125" width="8.5703125" style="5" customWidth="1"/>
    <col min="5126" max="5126" width="6.7109375" style="5" customWidth="1"/>
    <col min="5127" max="5127" width="10.7109375" style="5" customWidth="1"/>
    <col min="5128" max="5128" width="10.140625" style="5" customWidth="1"/>
    <col min="5129" max="5129" width="11" style="5" customWidth="1"/>
    <col min="5130" max="5375" width="9.140625" style="5"/>
    <col min="5376" max="5376" width="3.5703125" style="5" customWidth="1"/>
    <col min="5377" max="5377" width="36" style="5" customWidth="1"/>
    <col min="5378" max="5378" width="5.140625" style="5" customWidth="1"/>
    <col min="5379" max="5380" width="4.28515625" style="5" customWidth="1"/>
    <col min="5381" max="5381" width="8.5703125" style="5" customWidth="1"/>
    <col min="5382" max="5382" width="6.7109375" style="5" customWidth="1"/>
    <col min="5383" max="5383" width="10.7109375" style="5" customWidth="1"/>
    <col min="5384" max="5384" width="10.140625" style="5" customWidth="1"/>
    <col min="5385" max="5385" width="11" style="5" customWidth="1"/>
    <col min="5386" max="5631" width="9.140625" style="5"/>
    <col min="5632" max="5632" width="3.5703125" style="5" customWidth="1"/>
    <col min="5633" max="5633" width="36" style="5" customWidth="1"/>
    <col min="5634" max="5634" width="5.140625" style="5" customWidth="1"/>
    <col min="5635" max="5636" width="4.28515625" style="5" customWidth="1"/>
    <col min="5637" max="5637" width="8.5703125" style="5" customWidth="1"/>
    <col min="5638" max="5638" width="6.7109375" style="5" customWidth="1"/>
    <col min="5639" max="5639" width="10.7109375" style="5" customWidth="1"/>
    <col min="5640" max="5640" width="10.140625" style="5" customWidth="1"/>
    <col min="5641" max="5641" width="11" style="5" customWidth="1"/>
    <col min="5642" max="5887" width="9.140625" style="5"/>
    <col min="5888" max="5888" width="3.5703125" style="5" customWidth="1"/>
    <col min="5889" max="5889" width="36" style="5" customWidth="1"/>
    <col min="5890" max="5890" width="5.140625" style="5" customWidth="1"/>
    <col min="5891" max="5892" width="4.28515625" style="5" customWidth="1"/>
    <col min="5893" max="5893" width="8.5703125" style="5" customWidth="1"/>
    <col min="5894" max="5894" width="6.7109375" style="5" customWidth="1"/>
    <col min="5895" max="5895" width="10.7109375" style="5" customWidth="1"/>
    <col min="5896" max="5896" width="10.140625" style="5" customWidth="1"/>
    <col min="5897" max="5897" width="11" style="5" customWidth="1"/>
    <col min="5898" max="6143" width="9.140625" style="5"/>
    <col min="6144" max="6144" width="3.5703125" style="5" customWidth="1"/>
    <col min="6145" max="6145" width="36" style="5" customWidth="1"/>
    <col min="6146" max="6146" width="5.140625" style="5" customWidth="1"/>
    <col min="6147" max="6148" width="4.28515625" style="5" customWidth="1"/>
    <col min="6149" max="6149" width="8.5703125" style="5" customWidth="1"/>
    <col min="6150" max="6150" width="6.7109375" style="5" customWidth="1"/>
    <col min="6151" max="6151" width="10.7109375" style="5" customWidth="1"/>
    <col min="6152" max="6152" width="10.140625" style="5" customWidth="1"/>
    <col min="6153" max="6153" width="11" style="5" customWidth="1"/>
    <col min="6154" max="6399" width="9.140625" style="5"/>
    <col min="6400" max="6400" width="3.5703125" style="5" customWidth="1"/>
    <col min="6401" max="6401" width="36" style="5" customWidth="1"/>
    <col min="6402" max="6402" width="5.140625" style="5" customWidth="1"/>
    <col min="6403" max="6404" width="4.28515625" style="5" customWidth="1"/>
    <col min="6405" max="6405" width="8.5703125" style="5" customWidth="1"/>
    <col min="6406" max="6406" width="6.7109375" style="5" customWidth="1"/>
    <col min="6407" max="6407" width="10.7109375" style="5" customWidth="1"/>
    <col min="6408" max="6408" width="10.140625" style="5" customWidth="1"/>
    <col min="6409" max="6409" width="11" style="5" customWidth="1"/>
    <col min="6410" max="6655" width="9.140625" style="5"/>
    <col min="6656" max="6656" width="3.5703125" style="5" customWidth="1"/>
    <col min="6657" max="6657" width="36" style="5" customWidth="1"/>
    <col min="6658" max="6658" width="5.140625" style="5" customWidth="1"/>
    <col min="6659" max="6660" width="4.28515625" style="5" customWidth="1"/>
    <col min="6661" max="6661" width="8.5703125" style="5" customWidth="1"/>
    <col min="6662" max="6662" width="6.7109375" style="5" customWidth="1"/>
    <col min="6663" max="6663" width="10.7109375" style="5" customWidth="1"/>
    <col min="6664" max="6664" width="10.140625" style="5" customWidth="1"/>
    <col min="6665" max="6665" width="11" style="5" customWidth="1"/>
    <col min="6666" max="6911" width="9.140625" style="5"/>
    <col min="6912" max="6912" width="3.5703125" style="5" customWidth="1"/>
    <col min="6913" max="6913" width="36" style="5" customWidth="1"/>
    <col min="6914" max="6914" width="5.140625" style="5" customWidth="1"/>
    <col min="6915" max="6916" width="4.28515625" style="5" customWidth="1"/>
    <col min="6917" max="6917" width="8.5703125" style="5" customWidth="1"/>
    <col min="6918" max="6918" width="6.7109375" style="5" customWidth="1"/>
    <col min="6919" max="6919" width="10.7109375" style="5" customWidth="1"/>
    <col min="6920" max="6920" width="10.140625" style="5" customWidth="1"/>
    <col min="6921" max="6921" width="11" style="5" customWidth="1"/>
    <col min="6922" max="7167" width="9.140625" style="5"/>
    <col min="7168" max="7168" width="3.5703125" style="5" customWidth="1"/>
    <col min="7169" max="7169" width="36" style="5" customWidth="1"/>
    <col min="7170" max="7170" width="5.140625" style="5" customWidth="1"/>
    <col min="7171" max="7172" width="4.28515625" style="5" customWidth="1"/>
    <col min="7173" max="7173" width="8.5703125" style="5" customWidth="1"/>
    <col min="7174" max="7174" width="6.7109375" style="5" customWidth="1"/>
    <col min="7175" max="7175" width="10.7109375" style="5" customWidth="1"/>
    <col min="7176" max="7176" width="10.140625" style="5" customWidth="1"/>
    <col min="7177" max="7177" width="11" style="5" customWidth="1"/>
    <col min="7178" max="7423" width="9.140625" style="5"/>
    <col min="7424" max="7424" width="3.5703125" style="5" customWidth="1"/>
    <col min="7425" max="7425" width="36" style="5" customWidth="1"/>
    <col min="7426" max="7426" width="5.140625" style="5" customWidth="1"/>
    <col min="7427" max="7428" width="4.28515625" style="5" customWidth="1"/>
    <col min="7429" max="7429" width="8.5703125" style="5" customWidth="1"/>
    <col min="7430" max="7430" width="6.7109375" style="5" customWidth="1"/>
    <col min="7431" max="7431" width="10.7109375" style="5" customWidth="1"/>
    <col min="7432" max="7432" width="10.140625" style="5" customWidth="1"/>
    <col min="7433" max="7433" width="11" style="5" customWidth="1"/>
    <col min="7434" max="7679" width="9.140625" style="5"/>
    <col min="7680" max="7680" width="3.5703125" style="5" customWidth="1"/>
    <col min="7681" max="7681" width="36" style="5" customWidth="1"/>
    <col min="7682" max="7682" width="5.140625" style="5" customWidth="1"/>
    <col min="7683" max="7684" width="4.28515625" style="5" customWidth="1"/>
    <col min="7685" max="7685" width="8.5703125" style="5" customWidth="1"/>
    <col min="7686" max="7686" width="6.7109375" style="5" customWidth="1"/>
    <col min="7687" max="7687" width="10.7109375" style="5" customWidth="1"/>
    <col min="7688" max="7688" width="10.140625" style="5" customWidth="1"/>
    <col min="7689" max="7689" width="11" style="5" customWidth="1"/>
    <col min="7690" max="7935" width="9.140625" style="5"/>
    <col min="7936" max="7936" width="3.5703125" style="5" customWidth="1"/>
    <col min="7937" max="7937" width="36" style="5" customWidth="1"/>
    <col min="7938" max="7938" width="5.140625" style="5" customWidth="1"/>
    <col min="7939" max="7940" width="4.28515625" style="5" customWidth="1"/>
    <col min="7941" max="7941" width="8.5703125" style="5" customWidth="1"/>
    <col min="7942" max="7942" width="6.7109375" style="5" customWidth="1"/>
    <col min="7943" max="7943" width="10.7109375" style="5" customWidth="1"/>
    <col min="7944" max="7944" width="10.140625" style="5" customWidth="1"/>
    <col min="7945" max="7945" width="11" style="5" customWidth="1"/>
    <col min="7946" max="8191" width="9.140625" style="5"/>
    <col min="8192" max="8192" width="3.5703125" style="5" customWidth="1"/>
    <col min="8193" max="8193" width="36" style="5" customWidth="1"/>
    <col min="8194" max="8194" width="5.140625" style="5" customWidth="1"/>
    <col min="8195" max="8196" width="4.28515625" style="5" customWidth="1"/>
    <col min="8197" max="8197" width="8.5703125" style="5" customWidth="1"/>
    <col min="8198" max="8198" width="6.7109375" style="5" customWidth="1"/>
    <col min="8199" max="8199" width="10.7109375" style="5" customWidth="1"/>
    <col min="8200" max="8200" width="10.140625" style="5" customWidth="1"/>
    <col min="8201" max="8201" width="11" style="5" customWidth="1"/>
    <col min="8202" max="8447" width="9.140625" style="5"/>
    <col min="8448" max="8448" width="3.5703125" style="5" customWidth="1"/>
    <col min="8449" max="8449" width="36" style="5" customWidth="1"/>
    <col min="8450" max="8450" width="5.140625" style="5" customWidth="1"/>
    <col min="8451" max="8452" width="4.28515625" style="5" customWidth="1"/>
    <col min="8453" max="8453" width="8.5703125" style="5" customWidth="1"/>
    <col min="8454" max="8454" width="6.7109375" style="5" customWidth="1"/>
    <col min="8455" max="8455" width="10.7109375" style="5" customWidth="1"/>
    <col min="8456" max="8456" width="10.140625" style="5" customWidth="1"/>
    <col min="8457" max="8457" width="11" style="5" customWidth="1"/>
    <col min="8458" max="8703" width="9.140625" style="5"/>
    <col min="8704" max="8704" width="3.5703125" style="5" customWidth="1"/>
    <col min="8705" max="8705" width="36" style="5" customWidth="1"/>
    <col min="8706" max="8706" width="5.140625" style="5" customWidth="1"/>
    <col min="8707" max="8708" width="4.28515625" style="5" customWidth="1"/>
    <col min="8709" max="8709" width="8.5703125" style="5" customWidth="1"/>
    <col min="8710" max="8710" width="6.7109375" style="5" customWidth="1"/>
    <col min="8711" max="8711" width="10.7109375" style="5" customWidth="1"/>
    <col min="8712" max="8712" width="10.140625" style="5" customWidth="1"/>
    <col min="8713" max="8713" width="11" style="5" customWidth="1"/>
    <col min="8714" max="8959" width="9.140625" style="5"/>
    <col min="8960" max="8960" width="3.5703125" style="5" customWidth="1"/>
    <col min="8961" max="8961" width="36" style="5" customWidth="1"/>
    <col min="8962" max="8962" width="5.140625" style="5" customWidth="1"/>
    <col min="8963" max="8964" width="4.28515625" style="5" customWidth="1"/>
    <col min="8965" max="8965" width="8.5703125" style="5" customWidth="1"/>
    <col min="8966" max="8966" width="6.7109375" style="5" customWidth="1"/>
    <col min="8967" max="8967" width="10.7109375" style="5" customWidth="1"/>
    <col min="8968" max="8968" width="10.140625" style="5" customWidth="1"/>
    <col min="8969" max="8969" width="11" style="5" customWidth="1"/>
    <col min="8970" max="9215" width="9.140625" style="5"/>
    <col min="9216" max="9216" width="3.5703125" style="5" customWidth="1"/>
    <col min="9217" max="9217" width="36" style="5" customWidth="1"/>
    <col min="9218" max="9218" width="5.140625" style="5" customWidth="1"/>
    <col min="9219" max="9220" width="4.28515625" style="5" customWidth="1"/>
    <col min="9221" max="9221" width="8.5703125" style="5" customWidth="1"/>
    <col min="9222" max="9222" width="6.7109375" style="5" customWidth="1"/>
    <col min="9223" max="9223" width="10.7109375" style="5" customWidth="1"/>
    <col min="9224" max="9224" width="10.140625" style="5" customWidth="1"/>
    <col min="9225" max="9225" width="11" style="5" customWidth="1"/>
    <col min="9226" max="9471" width="9.140625" style="5"/>
    <col min="9472" max="9472" width="3.5703125" style="5" customWidth="1"/>
    <col min="9473" max="9473" width="36" style="5" customWidth="1"/>
    <col min="9474" max="9474" width="5.140625" style="5" customWidth="1"/>
    <col min="9475" max="9476" width="4.28515625" style="5" customWidth="1"/>
    <col min="9477" max="9477" width="8.5703125" style="5" customWidth="1"/>
    <col min="9478" max="9478" width="6.7109375" style="5" customWidth="1"/>
    <col min="9479" max="9479" width="10.7109375" style="5" customWidth="1"/>
    <col min="9480" max="9480" width="10.140625" style="5" customWidth="1"/>
    <col min="9481" max="9481" width="11" style="5" customWidth="1"/>
    <col min="9482" max="9727" width="9.140625" style="5"/>
    <col min="9728" max="9728" width="3.5703125" style="5" customWidth="1"/>
    <col min="9729" max="9729" width="36" style="5" customWidth="1"/>
    <col min="9730" max="9730" width="5.140625" style="5" customWidth="1"/>
    <col min="9731" max="9732" width="4.28515625" style="5" customWidth="1"/>
    <col min="9733" max="9733" width="8.5703125" style="5" customWidth="1"/>
    <col min="9734" max="9734" width="6.7109375" style="5" customWidth="1"/>
    <col min="9735" max="9735" width="10.7109375" style="5" customWidth="1"/>
    <col min="9736" max="9736" width="10.140625" style="5" customWidth="1"/>
    <col min="9737" max="9737" width="11" style="5" customWidth="1"/>
    <col min="9738" max="9983" width="9.140625" style="5"/>
    <col min="9984" max="9984" width="3.5703125" style="5" customWidth="1"/>
    <col min="9985" max="9985" width="36" style="5" customWidth="1"/>
    <col min="9986" max="9986" width="5.140625" style="5" customWidth="1"/>
    <col min="9987" max="9988" width="4.28515625" style="5" customWidth="1"/>
    <col min="9989" max="9989" width="8.5703125" style="5" customWidth="1"/>
    <col min="9990" max="9990" width="6.7109375" style="5" customWidth="1"/>
    <col min="9991" max="9991" width="10.7109375" style="5" customWidth="1"/>
    <col min="9992" max="9992" width="10.140625" style="5" customWidth="1"/>
    <col min="9993" max="9993" width="11" style="5" customWidth="1"/>
    <col min="9994" max="10239" width="9.140625" style="5"/>
    <col min="10240" max="10240" width="3.5703125" style="5" customWidth="1"/>
    <col min="10241" max="10241" width="36" style="5" customWidth="1"/>
    <col min="10242" max="10242" width="5.140625" style="5" customWidth="1"/>
    <col min="10243" max="10244" width="4.28515625" style="5" customWidth="1"/>
    <col min="10245" max="10245" width="8.5703125" style="5" customWidth="1"/>
    <col min="10246" max="10246" width="6.7109375" style="5" customWidth="1"/>
    <col min="10247" max="10247" width="10.7109375" style="5" customWidth="1"/>
    <col min="10248" max="10248" width="10.140625" style="5" customWidth="1"/>
    <col min="10249" max="10249" width="11" style="5" customWidth="1"/>
    <col min="10250" max="10495" width="9.140625" style="5"/>
    <col min="10496" max="10496" width="3.5703125" style="5" customWidth="1"/>
    <col min="10497" max="10497" width="36" style="5" customWidth="1"/>
    <col min="10498" max="10498" width="5.140625" style="5" customWidth="1"/>
    <col min="10499" max="10500" width="4.28515625" style="5" customWidth="1"/>
    <col min="10501" max="10501" width="8.5703125" style="5" customWidth="1"/>
    <col min="10502" max="10502" width="6.7109375" style="5" customWidth="1"/>
    <col min="10503" max="10503" width="10.7109375" style="5" customWidth="1"/>
    <col min="10504" max="10504" width="10.140625" style="5" customWidth="1"/>
    <col min="10505" max="10505" width="11" style="5" customWidth="1"/>
    <col min="10506" max="10751" width="9.140625" style="5"/>
    <col min="10752" max="10752" width="3.5703125" style="5" customWidth="1"/>
    <col min="10753" max="10753" width="36" style="5" customWidth="1"/>
    <col min="10754" max="10754" width="5.140625" style="5" customWidth="1"/>
    <col min="10755" max="10756" width="4.28515625" style="5" customWidth="1"/>
    <col min="10757" max="10757" width="8.5703125" style="5" customWidth="1"/>
    <col min="10758" max="10758" width="6.7109375" style="5" customWidth="1"/>
    <col min="10759" max="10759" width="10.7109375" style="5" customWidth="1"/>
    <col min="10760" max="10760" width="10.140625" style="5" customWidth="1"/>
    <col min="10761" max="10761" width="11" style="5" customWidth="1"/>
    <col min="10762" max="11007" width="9.140625" style="5"/>
    <col min="11008" max="11008" width="3.5703125" style="5" customWidth="1"/>
    <col min="11009" max="11009" width="36" style="5" customWidth="1"/>
    <col min="11010" max="11010" width="5.140625" style="5" customWidth="1"/>
    <col min="11011" max="11012" width="4.28515625" style="5" customWidth="1"/>
    <col min="11013" max="11013" width="8.5703125" style="5" customWidth="1"/>
    <col min="11014" max="11014" width="6.7109375" style="5" customWidth="1"/>
    <col min="11015" max="11015" width="10.7109375" style="5" customWidth="1"/>
    <col min="11016" max="11016" width="10.140625" style="5" customWidth="1"/>
    <col min="11017" max="11017" width="11" style="5" customWidth="1"/>
    <col min="11018" max="11263" width="9.140625" style="5"/>
    <col min="11264" max="11264" width="3.5703125" style="5" customWidth="1"/>
    <col min="11265" max="11265" width="36" style="5" customWidth="1"/>
    <col min="11266" max="11266" width="5.140625" style="5" customWidth="1"/>
    <col min="11267" max="11268" width="4.28515625" style="5" customWidth="1"/>
    <col min="11269" max="11269" width="8.5703125" style="5" customWidth="1"/>
    <col min="11270" max="11270" width="6.7109375" style="5" customWidth="1"/>
    <col min="11271" max="11271" width="10.7109375" style="5" customWidth="1"/>
    <col min="11272" max="11272" width="10.140625" style="5" customWidth="1"/>
    <col min="11273" max="11273" width="11" style="5" customWidth="1"/>
    <col min="11274" max="11519" width="9.140625" style="5"/>
    <col min="11520" max="11520" width="3.5703125" style="5" customWidth="1"/>
    <col min="11521" max="11521" width="36" style="5" customWidth="1"/>
    <col min="11522" max="11522" width="5.140625" style="5" customWidth="1"/>
    <col min="11523" max="11524" width="4.28515625" style="5" customWidth="1"/>
    <col min="11525" max="11525" width="8.5703125" style="5" customWidth="1"/>
    <col min="11526" max="11526" width="6.7109375" style="5" customWidth="1"/>
    <col min="11527" max="11527" width="10.7109375" style="5" customWidth="1"/>
    <col min="11528" max="11528" width="10.140625" style="5" customWidth="1"/>
    <col min="11529" max="11529" width="11" style="5" customWidth="1"/>
    <col min="11530" max="11775" width="9.140625" style="5"/>
    <col min="11776" max="11776" width="3.5703125" style="5" customWidth="1"/>
    <col min="11777" max="11777" width="36" style="5" customWidth="1"/>
    <col min="11778" max="11778" width="5.140625" style="5" customWidth="1"/>
    <col min="11779" max="11780" width="4.28515625" style="5" customWidth="1"/>
    <col min="11781" max="11781" width="8.5703125" style="5" customWidth="1"/>
    <col min="11782" max="11782" width="6.7109375" style="5" customWidth="1"/>
    <col min="11783" max="11783" width="10.7109375" style="5" customWidth="1"/>
    <col min="11784" max="11784" width="10.140625" style="5" customWidth="1"/>
    <col min="11785" max="11785" width="11" style="5" customWidth="1"/>
    <col min="11786" max="12031" width="9.140625" style="5"/>
    <col min="12032" max="12032" width="3.5703125" style="5" customWidth="1"/>
    <col min="12033" max="12033" width="36" style="5" customWidth="1"/>
    <col min="12034" max="12034" width="5.140625" style="5" customWidth="1"/>
    <col min="12035" max="12036" width="4.28515625" style="5" customWidth="1"/>
    <col min="12037" max="12037" width="8.5703125" style="5" customWidth="1"/>
    <col min="12038" max="12038" width="6.7109375" style="5" customWidth="1"/>
    <col min="12039" max="12039" width="10.7109375" style="5" customWidth="1"/>
    <col min="12040" max="12040" width="10.140625" style="5" customWidth="1"/>
    <col min="12041" max="12041" width="11" style="5" customWidth="1"/>
    <col min="12042" max="12287" width="9.140625" style="5"/>
    <col min="12288" max="12288" width="3.5703125" style="5" customWidth="1"/>
    <col min="12289" max="12289" width="36" style="5" customWidth="1"/>
    <col min="12290" max="12290" width="5.140625" style="5" customWidth="1"/>
    <col min="12291" max="12292" width="4.28515625" style="5" customWidth="1"/>
    <col min="12293" max="12293" width="8.5703125" style="5" customWidth="1"/>
    <col min="12294" max="12294" width="6.7109375" style="5" customWidth="1"/>
    <col min="12295" max="12295" width="10.7109375" style="5" customWidth="1"/>
    <col min="12296" max="12296" width="10.140625" style="5" customWidth="1"/>
    <col min="12297" max="12297" width="11" style="5" customWidth="1"/>
    <col min="12298" max="12543" width="9.140625" style="5"/>
    <col min="12544" max="12544" width="3.5703125" style="5" customWidth="1"/>
    <col min="12545" max="12545" width="36" style="5" customWidth="1"/>
    <col min="12546" max="12546" width="5.140625" style="5" customWidth="1"/>
    <col min="12547" max="12548" width="4.28515625" style="5" customWidth="1"/>
    <col min="12549" max="12549" width="8.5703125" style="5" customWidth="1"/>
    <col min="12550" max="12550" width="6.7109375" style="5" customWidth="1"/>
    <col min="12551" max="12551" width="10.7109375" style="5" customWidth="1"/>
    <col min="12552" max="12552" width="10.140625" style="5" customWidth="1"/>
    <col min="12553" max="12553" width="11" style="5" customWidth="1"/>
    <col min="12554" max="12799" width="9.140625" style="5"/>
    <col min="12800" max="12800" width="3.5703125" style="5" customWidth="1"/>
    <col min="12801" max="12801" width="36" style="5" customWidth="1"/>
    <col min="12802" max="12802" width="5.140625" style="5" customWidth="1"/>
    <col min="12803" max="12804" width="4.28515625" style="5" customWidth="1"/>
    <col min="12805" max="12805" width="8.5703125" style="5" customWidth="1"/>
    <col min="12806" max="12806" width="6.7109375" style="5" customWidth="1"/>
    <col min="12807" max="12807" width="10.7109375" style="5" customWidth="1"/>
    <col min="12808" max="12808" width="10.140625" style="5" customWidth="1"/>
    <col min="12809" max="12809" width="11" style="5" customWidth="1"/>
    <col min="12810" max="13055" width="9.140625" style="5"/>
    <col min="13056" max="13056" width="3.5703125" style="5" customWidth="1"/>
    <col min="13057" max="13057" width="36" style="5" customWidth="1"/>
    <col min="13058" max="13058" width="5.140625" style="5" customWidth="1"/>
    <col min="13059" max="13060" width="4.28515625" style="5" customWidth="1"/>
    <col min="13061" max="13061" width="8.5703125" style="5" customWidth="1"/>
    <col min="13062" max="13062" width="6.7109375" style="5" customWidth="1"/>
    <col min="13063" max="13063" width="10.7109375" style="5" customWidth="1"/>
    <col min="13064" max="13064" width="10.140625" style="5" customWidth="1"/>
    <col min="13065" max="13065" width="11" style="5" customWidth="1"/>
    <col min="13066" max="13311" width="9.140625" style="5"/>
    <col min="13312" max="13312" width="3.5703125" style="5" customWidth="1"/>
    <col min="13313" max="13313" width="36" style="5" customWidth="1"/>
    <col min="13314" max="13314" width="5.140625" style="5" customWidth="1"/>
    <col min="13315" max="13316" width="4.28515625" style="5" customWidth="1"/>
    <col min="13317" max="13317" width="8.5703125" style="5" customWidth="1"/>
    <col min="13318" max="13318" width="6.7109375" style="5" customWidth="1"/>
    <col min="13319" max="13319" width="10.7109375" style="5" customWidth="1"/>
    <col min="13320" max="13320" width="10.140625" style="5" customWidth="1"/>
    <col min="13321" max="13321" width="11" style="5" customWidth="1"/>
    <col min="13322" max="13567" width="9.140625" style="5"/>
    <col min="13568" max="13568" width="3.5703125" style="5" customWidth="1"/>
    <col min="13569" max="13569" width="36" style="5" customWidth="1"/>
    <col min="13570" max="13570" width="5.140625" style="5" customWidth="1"/>
    <col min="13571" max="13572" width="4.28515625" style="5" customWidth="1"/>
    <col min="13573" max="13573" width="8.5703125" style="5" customWidth="1"/>
    <col min="13574" max="13574" width="6.7109375" style="5" customWidth="1"/>
    <col min="13575" max="13575" width="10.7109375" style="5" customWidth="1"/>
    <col min="13576" max="13576" width="10.140625" style="5" customWidth="1"/>
    <col min="13577" max="13577" width="11" style="5" customWidth="1"/>
    <col min="13578" max="13823" width="9.140625" style="5"/>
    <col min="13824" max="13824" width="3.5703125" style="5" customWidth="1"/>
    <col min="13825" max="13825" width="36" style="5" customWidth="1"/>
    <col min="13826" max="13826" width="5.140625" style="5" customWidth="1"/>
    <col min="13827" max="13828" width="4.28515625" style="5" customWidth="1"/>
    <col min="13829" max="13829" width="8.5703125" style="5" customWidth="1"/>
    <col min="13830" max="13830" width="6.7109375" style="5" customWidth="1"/>
    <col min="13831" max="13831" width="10.7109375" style="5" customWidth="1"/>
    <col min="13832" max="13832" width="10.140625" style="5" customWidth="1"/>
    <col min="13833" max="13833" width="11" style="5" customWidth="1"/>
    <col min="13834" max="14079" width="9.140625" style="5"/>
    <col min="14080" max="14080" width="3.5703125" style="5" customWidth="1"/>
    <col min="14081" max="14081" width="36" style="5" customWidth="1"/>
    <col min="14082" max="14082" width="5.140625" style="5" customWidth="1"/>
    <col min="14083" max="14084" width="4.28515625" style="5" customWidth="1"/>
    <col min="14085" max="14085" width="8.5703125" style="5" customWidth="1"/>
    <col min="14086" max="14086" width="6.7109375" style="5" customWidth="1"/>
    <col min="14087" max="14087" width="10.7109375" style="5" customWidth="1"/>
    <col min="14088" max="14088" width="10.140625" style="5" customWidth="1"/>
    <col min="14089" max="14089" width="11" style="5" customWidth="1"/>
    <col min="14090" max="14335" width="9.140625" style="5"/>
    <col min="14336" max="14336" width="3.5703125" style="5" customWidth="1"/>
    <col min="14337" max="14337" width="36" style="5" customWidth="1"/>
    <col min="14338" max="14338" width="5.140625" style="5" customWidth="1"/>
    <col min="14339" max="14340" width="4.28515625" style="5" customWidth="1"/>
    <col min="14341" max="14341" width="8.5703125" style="5" customWidth="1"/>
    <col min="14342" max="14342" width="6.7109375" style="5" customWidth="1"/>
    <col min="14343" max="14343" width="10.7109375" style="5" customWidth="1"/>
    <col min="14344" max="14344" width="10.140625" style="5" customWidth="1"/>
    <col min="14345" max="14345" width="11" style="5" customWidth="1"/>
    <col min="14346" max="14591" width="9.140625" style="5"/>
    <col min="14592" max="14592" width="3.5703125" style="5" customWidth="1"/>
    <col min="14593" max="14593" width="36" style="5" customWidth="1"/>
    <col min="14594" max="14594" width="5.140625" style="5" customWidth="1"/>
    <col min="14595" max="14596" width="4.28515625" style="5" customWidth="1"/>
    <col min="14597" max="14597" width="8.5703125" style="5" customWidth="1"/>
    <col min="14598" max="14598" width="6.7109375" style="5" customWidth="1"/>
    <col min="14599" max="14599" width="10.7109375" style="5" customWidth="1"/>
    <col min="14600" max="14600" width="10.140625" style="5" customWidth="1"/>
    <col min="14601" max="14601" width="11" style="5" customWidth="1"/>
    <col min="14602" max="14847" width="9.140625" style="5"/>
    <col min="14848" max="14848" width="3.5703125" style="5" customWidth="1"/>
    <col min="14849" max="14849" width="36" style="5" customWidth="1"/>
    <col min="14850" max="14850" width="5.140625" style="5" customWidth="1"/>
    <col min="14851" max="14852" width="4.28515625" style="5" customWidth="1"/>
    <col min="14853" max="14853" width="8.5703125" style="5" customWidth="1"/>
    <col min="14854" max="14854" width="6.7109375" style="5" customWidth="1"/>
    <col min="14855" max="14855" width="10.7109375" style="5" customWidth="1"/>
    <col min="14856" max="14856" width="10.140625" style="5" customWidth="1"/>
    <col min="14857" max="14857" width="11" style="5" customWidth="1"/>
    <col min="14858" max="15103" width="9.140625" style="5"/>
    <col min="15104" max="15104" width="3.5703125" style="5" customWidth="1"/>
    <col min="15105" max="15105" width="36" style="5" customWidth="1"/>
    <col min="15106" max="15106" width="5.140625" style="5" customWidth="1"/>
    <col min="15107" max="15108" width="4.28515625" style="5" customWidth="1"/>
    <col min="15109" max="15109" width="8.5703125" style="5" customWidth="1"/>
    <col min="15110" max="15110" width="6.7109375" style="5" customWidth="1"/>
    <col min="15111" max="15111" width="10.7109375" style="5" customWidth="1"/>
    <col min="15112" max="15112" width="10.140625" style="5" customWidth="1"/>
    <col min="15113" max="15113" width="11" style="5" customWidth="1"/>
    <col min="15114" max="15359" width="9.140625" style="5"/>
    <col min="15360" max="15360" width="3.5703125" style="5" customWidth="1"/>
    <col min="15361" max="15361" width="36" style="5" customWidth="1"/>
    <col min="15362" max="15362" width="5.140625" style="5" customWidth="1"/>
    <col min="15363" max="15364" width="4.28515625" style="5" customWidth="1"/>
    <col min="15365" max="15365" width="8.5703125" style="5" customWidth="1"/>
    <col min="15366" max="15366" width="6.7109375" style="5" customWidth="1"/>
    <col min="15367" max="15367" width="10.7109375" style="5" customWidth="1"/>
    <col min="15368" max="15368" width="10.140625" style="5" customWidth="1"/>
    <col min="15369" max="15369" width="11" style="5" customWidth="1"/>
    <col min="15370" max="15615" width="9.140625" style="5"/>
    <col min="15616" max="15616" width="3.5703125" style="5" customWidth="1"/>
    <col min="15617" max="15617" width="36" style="5" customWidth="1"/>
    <col min="15618" max="15618" width="5.140625" style="5" customWidth="1"/>
    <col min="15619" max="15620" width="4.28515625" style="5" customWidth="1"/>
    <col min="15621" max="15621" width="8.5703125" style="5" customWidth="1"/>
    <col min="15622" max="15622" width="6.7109375" style="5" customWidth="1"/>
    <col min="15623" max="15623" width="10.7109375" style="5" customWidth="1"/>
    <col min="15624" max="15624" width="10.140625" style="5" customWidth="1"/>
    <col min="15625" max="15625" width="11" style="5" customWidth="1"/>
    <col min="15626" max="15871" width="9.140625" style="5"/>
    <col min="15872" max="15872" width="3.5703125" style="5" customWidth="1"/>
    <col min="15873" max="15873" width="36" style="5" customWidth="1"/>
    <col min="15874" max="15874" width="5.140625" style="5" customWidth="1"/>
    <col min="15875" max="15876" width="4.28515625" style="5" customWidth="1"/>
    <col min="15877" max="15877" width="8.5703125" style="5" customWidth="1"/>
    <col min="15878" max="15878" width="6.7109375" style="5" customWidth="1"/>
    <col min="15879" max="15879" width="10.7109375" style="5" customWidth="1"/>
    <col min="15880" max="15880" width="10.140625" style="5" customWidth="1"/>
    <col min="15881" max="15881" width="11" style="5" customWidth="1"/>
    <col min="15882" max="16127" width="9.140625" style="5"/>
    <col min="16128" max="16128" width="3.5703125" style="5" customWidth="1"/>
    <col min="16129" max="16129" width="36" style="5" customWidth="1"/>
    <col min="16130" max="16130" width="5.140625" style="5" customWidth="1"/>
    <col min="16131" max="16132" width="4.28515625" style="5" customWidth="1"/>
    <col min="16133" max="16133" width="8.5703125" style="5" customWidth="1"/>
    <col min="16134" max="16134" width="6.7109375" style="5" customWidth="1"/>
    <col min="16135" max="16135" width="10.7109375" style="5" customWidth="1"/>
    <col min="16136" max="16136" width="10.140625" style="5" customWidth="1"/>
    <col min="16137" max="16137" width="11" style="5" customWidth="1"/>
    <col min="16138" max="16384" width="9.140625" style="5"/>
  </cols>
  <sheetData>
    <row r="1" spans="1:9" ht="172.5" customHeight="1">
      <c r="G1" s="231" t="s">
        <v>88</v>
      </c>
      <c r="H1" s="231"/>
      <c r="I1" s="231"/>
    </row>
    <row r="2" spans="1:9" ht="16.5" customHeight="1">
      <c r="G2" s="11"/>
      <c r="H2" s="11"/>
      <c r="I2" s="11"/>
    </row>
    <row r="3" spans="1:9" s="12" customFormat="1" ht="75.75" customHeight="1">
      <c r="A3" s="242" t="s">
        <v>79</v>
      </c>
      <c r="B3" s="242"/>
      <c r="C3" s="242"/>
      <c r="D3" s="242"/>
      <c r="E3" s="242"/>
      <c r="F3" s="242"/>
      <c r="G3" s="242"/>
      <c r="H3" s="243"/>
      <c r="I3" s="244"/>
    </row>
    <row r="4" spans="1:9" s="7" customFormat="1">
      <c r="A4" s="13"/>
      <c r="B4" s="13"/>
      <c r="C4" s="13"/>
      <c r="D4" s="13"/>
      <c r="E4" s="127"/>
      <c r="F4" s="245" t="s">
        <v>3</v>
      </c>
      <c r="G4" s="245"/>
      <c r="H4" s="245"/>
      <c r="I4" s="245"/>
    </row>
    <row r="5" spans="1:9" s="42" customFormat="1" ht="81.75" customHeight="1">
      <c r="A5" s="39" t="s">
        <v>4</v>
      </c>
      <c r="B5" s="39" t="s">
        <v>5</v>
      </c>
      <c r="C5" s="40" t="s">
        <v>14</v>
      </c>
      <c r="D5" s="40" t="s">
        <v>15</v>
      </c>
      <c r="E5" s="40" t="s">
        <v>16</v>
      </c>
      <c r="F5" s="40" t="s">
        <v>17</v>
      </c>
      <c r="G5" s="41" t="s">
        <v>83</v>
      </c>
      <c r="H5" s="39" t="s">
        <v>80</v>
      </c>
      <c r="I5" s="39" t="s">
        <v>81</v>
      </c>
    </row>
    <row r="6" spans="1:9" s="38" customFormat="1" ht="12">
      <c r="A6" s="35">
        <v>1</v>
      </c>
      <c r="B6" s="35">
        <v>2</v>
      </c>
      <c r="C6" s="9" t="s">
        <v>6</v>
      </c>
      <c r="D6" s="9" t="s">
        <v>7</v>
      </c>
      <c r="E6" s="9" t="s">
        <v>8</v>
      </c>
      <c r="F6" s="9" t="s">
        <v>9</v>
      </c>
      <c r="G6" s="35">
        <v>7</v>
      </c>
      <c r="H6" s="35">
        <v>8</v>
      </c>
      <c r="I6" s="35">
        <v>9</v>
      </c>
    </row>
    <row r="7" spans="1:9" s="7" customFormat="1" ht="18.75">
      <c r="A7" s="30"/>
      <c r="B7" s="70" t="str">
        <f>'[1]9 стр 2017'!B7</f>
        <v>Общегосударственные вопросы</v>
      </c>
      <c r="C7" s="71" t="str">
        <f>'[1]9 стр 2017'!C7</f>
        <v>01</v>
      </c>
      <c r="D7" s="71"/>
      <c r="E7" s="71"/>
      <c r="F7" s="71"/>
      <c r="G7" s="82">
        <f>G8+G13+G16+G19</f>
        <v>0</v>
      </c>
      <c r="H7" s="82">
        <v>4717.46</v>
      </c>
      <c r="I7" s="82">
        <v>4851.5600000000004</v>
      </c>
    </row>
    <row r="8" spans="1:9" s="14" customFormat="1" ht="75.75" customHeight="1">
      <c r="A8" s="30"/>
      <c r="B8" s="70" t="str">
        <f>'[1]9 стр 2017'!B8</f>
        <v>Функционирование высшего должностного лица субъекта Российской Федерации и муниципального образования</v>
      </c>
      <c r="C8" s="71" t="str">
        <f>'[1]9 стр 2017'!C8</f>
        <v>01</v>
      </c>
      <c r="D8" s="71" t="str">
        <f>'[1]9 стр 2017'!D8</f>
        <v>02</v>
      </c>
      <c r="E8" s="71"/>
      <c r="F8" s="71"/>
      <c r="G8" s="82">
        <f>G9</f>
        <v>0</v>
      </c>
      <c r="H8" s="82">
        <f>H9</f>
        <v>662.71018800000002</v>
      </c>
      <c r="I8" s="82">
        <f>I9</f>
        <v>662.71018800000002</v>
      </c>
    </row>
    <row r="9" spans="1:9" s="8" customFormat="1" ht="36" customHeight="1">
      <c r="A9" s="30"/>
      <c r="B9" s="21" t="str">
        <f>'[1]9 стр 2017'!B9</f>
        <v>Высшее должностное лицо сельского поселения</v>
      </c>
      <c r="C9" s="22" t="str">
        <f>'[1]9 стр 2017'!C9</f>
        <v>01</v>
      </c>
      <c r="D9" s="22" t="str">
        <f>'[1]9 стр 2017'!D9</f>
        <v>02</v>
      </c>
      <c r="E9" s="22" t="str">
        <f>'[1]9 стр 2017'!E9</f>
        <v>99 0 00 18010</v>
      </c>
      <c r="F9" s="56"/>
      <c r="G9" s="77">
        <f>G10+G11</f>
        <v>0</v>
      </c>
      <c r="H9" s="77">
        <f>H10+H11</f>
        <v>662.71018800000002</v>
      </c>
      <c r="I9" s="77">
        <f>I10+I11</f>
        <v>662.71018800000002</v>
      </c>
    </row>
    <row r="10" spans="1:9" s="7" customFormat="1" ht="56.25">
      <c r="A10" s="30"/>
      <c r="B10" s="21" t="str">
        <f>'[1]9 стр 2017'!B10</f>
        <v>Фонд оплаты труда государственных (муниципальных) органов</v>
      </c>
      <c r="C10" s="22" t="str">
        <f>'[1]9 стр 2017'!C10</f>
        <v>01</v>
      </c>
      <c r="D10" s="22" t="str">
        <f>'[1]9 стр 2017'!D10</f>
        <v>02</v>
      </c>
      <c r="E10" s="22" t="str">
        <f>'[1]9 стр 2017'!E10</f>
        <v>99 0 00 18010</v>
      </c>
      <c r="F10" s="56" t="str">
        <f>'[1]9 стр 2017'!F10</f>
        <v>121</v>
      </c>
      <c r="G10" s="77"/>
      <c r="H10" s="128">
        <v>508.99400000000003</v>
      </c>
      <c r="I10" s="128">
        <v>508.99400000000003</v>
      </c>
    </row>
    <row r="11" spans="1:9" s="7" customFormat="1" ht="114.75" customHeight="1">
      <c r="A11" s="30"/>
      <c r="B11" s="21" t="str">
        <f>'[1]9 стр 2017'!B11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11" s="22" t="str">
        <f>'[1]9 стр 2017'!C11</f>
        <v>01</v>
      </c>
      <c r="D11" s="22" t="str">
        <f>'[1]9 стр 2017'!D11</f>
        <v>02</v>
      </c>
      <c r="E11" s="22" t="str">
        <f>'[1]9 стр 2017'!E11</f>
        <v>99 0 00 18010</v>
      </c>
      <c r="F11" s="56" t="str">
        <f>'[1]9 стр 2017'!F11</f>
        <v>129</v>
      </c>
      <c r="G11" s="77"/>
      <c r="H11" s="128">
        <f>H10*30.2%</f>
        <v>153.71618800000002</v>
      </c>
      <c r="I11" s="128">
        <f>I10*30.2%</f>
        <v>153.71618800000002</v>
      </c>
    </row>
    <row r="12" spans="1:9" s="7" customFormat="1" ht="131.25">
      <c r="A12" s="30"/>
      <c r="B12" s="70" t="str">
        <f>'[1]9 стр 2017'!B12</f>
        <v>Функционирование Правительства Российской Федерации, высших исполнительных органов государственной власти субъектов Российской Федерации</v>
      </c>
      <c r="C12" s="71" t="s">
        <v>20</v>
      </c>
      <c r="D12" s="71"/>
      <c r="E12" s="71"/>
      <c r="F12" s="83"/>
      <c r="G12" s="82"/>
      <c r="H12" s="129">
        <f>H13</f>
        <v>380.280348</v>
      </c>
      <c r="I12" s="129">
        <f>I13</f>
        <v>380.280348</v>
      </c>
    </row>
    <row r="13" spans="1:9" s="7" customFormat="1" ht="36.75" customHeight="1">
      <c r="A13" s="30"/>
      <c r="B13" s="21" t="str">
        <f>'[1]9 стр 2017'!B13</f>
        <v>Высшее должностное лицо сельского поселения</v>
      </c>
      <c r="C13" s="22" t="str">
        <f>'[1]9 стр 2017'!C13</f>
        <v>01</v>
      </c>
      <c r="D13" s="22" t="str">
        <f>'[1]9 стр 2017'!D13</f>
        <v>04</v>
      </c>
      <c r="E13" s="22" t="str">
        <f>'[1]9 стр 2017'!E13</f>
        <v>99 0 00 Л8010</v>
      </c>
      <c r="F13" s="56"/>
      <c r="G13" s="77">
        <f>G14+G15</f>
        <v>0</v>
      </c>
      <c r="H13" s="128">
        <f>H14+H15</f>
        <v>380.280348</v>
      </c>
      <c r="I13" s="128">
        <f>I14+I15</f>
        <v>380.280348</v>
      </c>
    </row>
    <row r="14" spans="1:9" s="7" customFormat="1" ht="56.25">
      <c r="A14" s="30"/>
      <c r="B14" s="21" t="str">
        <f>'[1]9 стр 2017'!B14</f>
        <v>Фонд оплаты труда государственных (муниципальных) органов</v>
      </c>
      <c r="C14" s="22" t="str">
        <f>'[1]9 стр 2017'!C14</f>
        <v>01</v>
      </c>
      <c r="D14" s="22" t="str">
        <f>'[1]9 стр 2017'!D14</f>
        <v>04</v>
      </c>
      <c r="E14" s="22" t="str">
        <f>'[1]9 стр 2017'!E14</f>
        <v>99 0 00 Л8010</v>
      </c>
      <c r="F14" s="56" t="str">
        <f>'[1]9 стр 2017'!F14</f>
        <v>121</v>
      </c>
      <c r="G14" s="77"/>
      <c r="H14" s="128">
        <v>292.07400000000001</v>
      </c>
      <c r="I14" s="128">
        <v>292.07400000000001</v>
      </c>
    </row>
    <row r="15" spans="1:9" s="7" customFormat="1" ht="114" customHeight="1">
      <c r="A15" s="30"/>
      <c r="B15" s="21" t="str">
        <f>'[1]9 стр 2017'!B15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15" s="22" t="str">
        <f>'[1]9 стр 2017'!C15</f>
        <v>01</v>
      </c>
      <c r="D15" s="22" t="str">
        <f>'[1]9 стр 2017'!D15</f>
        <v>04</v>
      </c>
      <c r="E15" s="22" t="str">
        <f>'[1]9 стр 2017'!E15</f>
        <v>99 0 00 Л8010</v>
      </c>
      <c r="F15" s="56" t="str">
        <f>'[1]9 стр 2017'!F15</f>
        <v>129</v>
      </c>
      <c r="G15" s="77"/>
      <c r="H15" s="128">
        <f>H14*30.2%</f>
        <v>88.206348000000006</v>
      </c>
      <c r="I15" s="128">
        <f>H15</f>
        <v>88.206348000000006</v>
      </c>
    </row>
    <row r="16" spans="1:9" s="8" customFormat="1" ht="18.75">
      <c r="A16" s="30"/>
      <c r="B16" s="70" t="str">
        <f>'[1]9 стр 2017'!B16</f>
        <v>Резервные фонды</v>
      </c>
      <c r="C16" s="72" t="str">
        <f>'[1]9 стр 2017'!C16</f>
        <v>01</v>
      </c>
      <c r="D16" s="72" t="str">
        <f>'[1]9 стр 2017'!D16</f>
        <v>11</v>
      </c>
      <c r="E16" s="75"/>
      <c r="F16" s="84"/>
      <c r="G16" s="82"/>
      <c r="H16" s="82">
        <v>50</v>
      </c>
      <c r="I16" s="82">
        <v>50</v>
      </c>
    </row>
    <row r="17" spans="1:9" s="8" customFormat="1" ht="56.25">
      <c r="A17" s="30"/>
      <c r="B17" s="21" t="str">
        <f>'[1]9 стр 2017'!B17</f>
        <v xml:space="preserve">Резервный фонд администрации муниципального образования Соузгинское сельское поселение </v>
      </c>
      <c r="C17" s="22" t="str">
        <f>'[1]9 стр 2017'!C17</f>
        <v>01</v>
      </c>
      <c r="D17" s="22" t="str">
        <f>'[1]9 стр 2017'!D17</f>
        <v>11</v>
      </c>
      <c r="E17" s="19" t="str">
        <f>'[1]9 стр 2017'!E17</f>
        <v>99 0 00 000Ш0</v>
      </c>
      <c r="F17" s="57"/>
      <c r="G17" s="77"/>
      <c r="H17" s="77">
        <v>50</v>
      </c>
      <c r="I17" s="77">
        <v>50</v>
      </c>
    </row>
    <row r="18" spans="1:9" ht="18.75">
      <c r="A18" s="30"/>
      <c r="B18" s="21" t="str">
        <f>'[1]9 стр 2017'!B18</f>
        <v>Резервные средства</v>
      </c>
      <c r="C18" s="22" t="str">
        <f>'[1]9 стр 2017'!C18</f>
        <v>01</v>
      </c>
      <c r="D18" s="22" t="str">
        <f>'[1]9 стр 2017'!D18</f>
        <v>11</v>
      </c>
      <c r="E18" s="19" t="str">
        <f>'[1]9 стр 2017'!E18</f>
        <v>99 0 00 000Ш0</v>
      </c>
      <c r="F18" s="57" t="str">
        <f>'[1]9 стр 2017'!F18</f>
        <v>870</v>
      </c>
      <c r="G18" s="77"/>
      <c r="H18" s="77">
        <v>50</v>
      </c>
      <c r="I18" s="77">
        <v>50</v>
      </c>
    </row>
    <row r="19" spans="1:9" ht="39.75" customHeight="1">
      <c r="A19" s="30"/>
      <c r="B19" s="70" t="str">
        <f>'[1]9 стр 2017'!B19</f>
        <v>Другие общегосударственные вопросы</v>
      </c>
      <c r="C19" s="71" t="str">
        <f>'[1]9 стр 2017'!C19</f>
        <v>01</v>
      </c>
      <c r="D19" s="71" t="str">
        <f>'[1]9 стр 2017'!D19</f>
        <v>13</v>
      </c>
      <c r="E19" s="75"/>
      <c r="F19" s="84"/>
      <c r="G19" s="82"/>
      <c r="H19" s="82">
        <f>H20+H23+H24+H25+H26+H27+H30</f>
        <v>4391.7266180000006</v>
      </c>
      <c r="I19" s="82">
        <f>I20+I23+I24+I25+I26+I27+I30</f>
        <v>4391.7266180000006</v>
      </c>
    </row>
    <row r="20" spans="1:9" s="7" customFormat="1" ht="55.5" customHeight="1">
      <c r="A20" s="30"/>
      <c r="B20" s="21" t="str">
        <f>'[1]9 стр 2017'!B20</f>
        <v>Централизованное обслуживание администрации сельского поселения</v>
      </c>
      <c r="C20" s="22" t="str">
        <f>'[1]9 стр 2017'!C20</f>
        <v>01</v>
      </c>
      <c r="D20" s="22" t="str">
        <f>'[1]9 стр 2017'!D20</f>
        <v>13</v>
      </c>
      <c r="E20" s="19" t="str">
        <f>'[1]9 стр 2017'!E20</f>
        <v>99 0 00 Ц8010</v>
      </c>
      <c r="F20" s="57"/>
      <c r="G20" s="77">
        <f>G21+G22</f>
        <v>0</v>
      </c>
      <c r="H20" s="128">
        <f>H21+H22</f>
        <v>1809.7266180000001</v>
      </c>
      <c r="I20" s="128">
        <f>I21+I22</f>
        <v>1809.7266180000001</v>
      </c>
    </row>
    <row r="21" spans="1:9" s="44" customFormat="1" ht="56.25">
      <c r="A21" s="30"/>
      <c r="B21" s="21" t="str">
        <f>'[1]9 стр 2017'!B21</f>
        <v>Фонд оплаты труда государственных (муниципальных) органов</v>
      </c>
      <c r="C21" s="22" t="str">
        <f>'[1]9 стр 2017'!C21</f>
        <v>01</v>
      </c>
      <c r="D21" s="22" t="str">
        <f>'[1]9 стр 2017'!D21</f>
        <v>13</v>
      </c>
      <c r="E21" s="22" t="str">
        <f>'[1]9 стр 2017'!E21</f>
        <v>99 0 00 Ц8010</v>
      </c>
      <c r="F21" s="56" t="str">
        <f>'[1]9 стр 2017'!F21</f>
        <v>121</v>
      </c>
      <c r="G21" s="78"/>
      <c r="H21" s="131">
        <v>1389.9590000000001</v>
      </c>
      <c r="I21" s="131">
        <v>1389.9590000000001</v>
      </c>
    </row>
    <row r="22" spans="1:9" s="44" customFormat="1" ht="113.25" customHeight="1">
      <c r="A22" s="30"/>
      <c r="B22" s="26" t="str">
        <f>'[1]9 стр 2017'!B22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22" s="22" t="str">
        <f>'[1]9 стр 2017'!C22</f>
        <v>01</v>
      </c>
      <c r="D22" s="22" t="str">
        <f>'[1]9 стр 2017'!D22</f>
        <v>13</v>
      </c>
      <c r="E22" s="22" t="str">
        <f>'[1]9 стр 2017'!E22</f>
        <v>99 0 00 Ц8010</v>
      </c>
      <c r="F22" s="56" t="str">
        <f>'[1]9 стр 2017'!F22</f>
        <v>129</v>
      </c>
      <c r="G22" s="78"/>
      <c r="H22" s="130">
        <f>H21*30.2%</f>
        <v>419.76761800000003</v>
      </c>
      <c r="I22" s="130">
        <f>I21*30.2%</f>
        <v>419.76761800000003</v>
      </c>
    </row>
    <row r="23" spans="1:9" ht="64.5" customHeight="1">
      <c r="A23" s="30"/>
      <c r="B23" s="50" t="s">
        <v>76</v>
      </c>
      <c r="C23" s="22" t="s">
        <v>20</v>
      </c>
      <c r="D23" s="22" t="s">
        <v>21</v>
      </c>
      <c r="E23" s="22" t="str">
        <f>'[1]9 стр 2017'!E23</f>
        <v>99 0 00 Ц8010</v>
      </c>
      <c r="F23" s="56" t="s">
        <v>41</v>
      </c>
      <c r="G23" s="78"/>
      <c r="H23" s="131">
        <v>190</v>
      </c>
      <c r="I23" s="131">
        <v>190</v>
      </c>
    </row>
    <row r="24" spans="1:9" ht="37.5">
      <c r="A24" s="51"/>
      <c r="B24" s="52" t="str">
        <f>'[1]9 стр 2017'!B25</f>
        <v>Уплата налога на имущество организаций и земельного налога</v>
      </c>
      <c r="C24" s="27" t="str">
        <f>'[1]9 стр 2017'!C25</f>
        <v>01</v>
      </c>
      <c r="D24" s="22" t="str">
        <f>'[1]9 стр 2017'!D25</f>
        <v>13</v>
      </c>
      <c r="E24" s="22" t="str">
        <f>'[1]9 стр 2017'!E25</f>
        <v>99 0 00 Ц8010</v>
      </c>
      <c r="F24" s="27">
        <f>'[1]9 стр 2017'!F25</f>
        <v>851</v>
      </c>
      <c r="G24" s="78"/>
      <c r="H24" s="130">
        <v>0</v>
      </c>
      <c r="I24" s="130">
        <v>0</v>
      </c>
    </row>
    <row r="25" spans="1:9" ht="19.5" customHeight="1">
      <c r="A25" s="30"/>
      <c r="B25" s="50" t="str">
        <f>'[1]9 стр 2017'!B26</f>
        <v>Уплата прочих налогов, сборов</v>
      </c>
      <c r="C25" s="22" t="str">
        <f>'[1]9 стр 2017'!C26</f>
        <v>01</v>
      </c>
      <c r="D25" s="22" t="str">
        <f>'[1]9 стр 2017'!D26</f>
        <v>13</v>
      </c>
      <c r="E25" s="22" t="str">
        <f>'[1]9 стр 2017'!E26</f>
        <v>99 0 00 Ц8010</v>
      </c>
      <c r="F25" s="56">
        <f>'[1]9 стр 2017'!F26</f>
        <v>852</v>
      </c>
      <c r="G25" s="78"/>
      <c r="H25" s="130">
        <v>8</v>
      </c>
      <c r="I25" s="130">
        <v>8</v>
      </c>
    </row>
    <row r="26" spans="1:9" ht="18.75">
      <c r="A26" s="30"/>
      <c r="B26" s="50" t="str">
        <f>'[1]9 стр 2017'!B27</f>
        <v>Уплата иных платежей</v>
      </c>
      <c r="C26" s="22" t="str">
        <f>'[1]9 стр 2017'!C27</f>
        <v>01</v>
      </c>
      <c r="D26" s="22" t="str">
        <f>'[1]9 стр 2017'!D27</f>
        <v>13</v>
      </c>
      <c r="E26" s="22" t="str">
        <f>'[1]9 стр 2017'!E27</f>
        <v>99 0 00 Ц8010</v>
      </c>
      <c r="F26" s="56">
        <f>'[1]9 стр 2017'!F27</f>
        <v>853</v>
      </c>
      <c r="G26" s="78"/>
      <c r="H26" s="130">
        <v>10</v>
      </c>
      <c r="I26" s="130">
        <v>10</v>
      </c>
    </row>
    <row r="27" spans="1:9" ht="78.75" customHeight="1">
      <c r="A27" s="30"/>
      <c r="B27" s="50" t="s">
        <v>23</v>
      </c>
      <c r="C27" s="22" t="s">
        <v>20</v>
      </c>
      <c r="D27" s="22" t="s">
        <v>21</v>
      </c>
      <c r="E27" s="22" t="s">
        <v>22</v>
      </c>
      <c r="F27" s="56"/>
      <c r="G27" s="78"/>
      <c r="H27" s="131">
        <v>1424.98</v>
      </c>
      <c r="I27" s="131">
        <v>1424.98</v>
      </c>
    </row>
    <row r="28" spans="1:9" ht="75" customHeight="1">
      <c r="A28" s="53"/>
      <c r="B28" s="54" t="str">
        <f>'[1]9 стр 2017'!B29</f>
        <v>Прочая закупка товаров, работ и услуг для обеспечения государственных (муниципальных) нужд</v>
      </c>
      <c r="C28" s="55" t="str">
        <f>'[1]9 стр 2017'!C29</f>
        <v>01</v>
      </c>
      <c r="D28" s="55" t="str">
        <f>'[1]9 стр 2017'!D29</f>
        <v>13</v>
      </c>
      <c r="E28" s="55" t="str">
        <f>'[1]9 стр 2017'!E29</f>
        <v>99 0 00 45900</v>
      </c>
      <c r="F28" s="58" t="str">
        <f>'[1]9 стр 2017'!F29</f>
        <v>244</v>
      </c>
      <c r="G28" s="78"/>
      <c r="H28" s="130">
        <v>1424.98</v>
      </c>
      <c r="I28" s="130">
        <v>1424.98</v>
      </c>
    </row>
    <row r="29" spans="1:9" ht="93.75">
      <c r="A29" s="53"/>
      <c r="B29" s="54" t="s">
        <v>77</v>
      </c>
      <c r="C29" s="123" t="s">
        <v>20</v>
      </c>
      <c r="D29" s="123" t="s">
        <v>21</v>
      </c>
      <c r="E29" s="123" t="s">
        <v>78</v>
      </c>
      <c r="F29" s="124" t="s">
        <v>42</v>
      </c>
      <c r="G29" s="78"/>
      <c r="H29" s="130">
        <v>949.02</v>
      </c>
      <c r="I29" s="130">
        <v>949.02</v>
      </c>
    </row>
    <row r="30" spans="1:9" ht="93.75">
      <c r="A30" s="53"/>
      <c r="B30" s="54" t="s">
        <v>77</v>
      </c>
      <c r="C30" s="123" t="s">
        <v>20</v>
      </c>
      <c r="D30" s="123" t="s">
        <v>21</v>
      </c>
      <c r="E30" s="123" t="s">
        <v>78</v>
      </c>
      <c r="F30" s="124" t="s">
        <v>42</v>
      </c>
      <c r="G30" s="78"/>
      <c r="H30" s="130">
        <v>949.02</v>
      </c>
      <c r="I30" s="130">
        <v>949.02</v>
      </c>
    </row>
    <row r="31" spans="1:9" ht="48" customHeight="1">
      <c r="A31" s="53"/>
      <c r="B31" s="73" t="str">
        <f>'[1]9 стр 2017'!B32</f>
        <v>Национальная оборона</v>
      </c>
      <c r="C31" s="74" t="str">
        <f>'[1]9 стр 2017'!C32</f>
        <v>02</v>
      </c>
      <c r="D31" s="74"/>
      <c r="E31" s="74"/>
      <c r="F31" s="76"/>
      <c r="G31" s="80"/>
      <c r="H31" s="132">
        <f>H32</f>
        <v>133.6</v>
      </c>
      <c r="I31" s="132">
        <f>I32</f>
        <v>135.1</v>
      </c>
    </row>
    <row r="32" spans="1:9" ht="37.5">
      <c r="A32" s="53"/>
      <c r="B32" s="73" t="str">
        <f>'[1]9 стр 2017'!B33</f>
        <v>Мобилизационная и вневойсковая подготовка</v>
      </c>
      <c r="C32" s="74" t="str">
        <f>'[1]9 стр 2017'!C33</f>
        <v>02</v>
      </c>
      <c r="D32" s="74" t="str">
        <f>'[1]9 стр 2017'!D33</f>
        <v>03</v>
      </c>
      <c r="E32" s="74"/>
      <c r="F32" s="76"/>
      <c r="G32" s="80"/>
      <c r="H32" s="132">
        <f>H33</f>
        <v>133.6</v>
      </c>
      <c r="I32" s="132">
        <f>I33</f>
        <v>135.1</v>
      </c>
    </row>
    <row r="33" spans="1:9" ht="114" customHeight="1">
      <c r="A33" s="53"/>
      <c r="B33" s="54" t="str">
        <f>'[1]9 стр 2017'!B34</f>
        <v>Осуществление первичного воинского учета на территориях, где отсутствуют военные комиссариаты</v>
      </c>
      <c r="C33" s="55" t="str">
        <f>'[1]9 стр 2017'!C34</f>
        <v>02</v>
      </c>
      <c r="D33" s="55" t="str">
        <f>'[1]9 стр 2017'!D34</f>
        <v>03</v>
      </c>
      <c r="E33" s="55" t="str">
        <f>'[1]9 стр 2017'!E34</f>
        <v>99 0 00 51180</v>
      </c>
      <c r="F33" s="58"/>
      <c r="G33" s="78"/>
      <c r="H33" s="130">
        <v>133.6</v>
      </c>
      <c r="I33" s="130">
        <v>135.1</v>
      </c>
    </row>
    <row r="34" spans="1:9" ht="113.25" customHeight="1">
      <c r="A34" s="53"/>
      <c r="B34" s="54" t="str">
        <f>'[1]9 стр 2017'!B35</f>
        <v>Фонд оплаты труда государственных (муниципальных) органов</v>
      </c>
      <c r="C34" s="55" t="str">
        <f>'[1]9 стр 2017'!C35</f>
        <v>02</v>
      </c>
      <c r="D34" s="55" t="str">
        <f>'[1]9 стр 2017'!D35</f>
        <v>03</v>
      </c>
      <c r="E34" s="55" t="str">
        <f>'[1]9 стр 2017'!E35</f>
        <v>99 0 00 51180</v>
      </c>
      <c r="F34" s="58" t="str">
        <f>'[1]9 стр 2017'!F35</f>
        <v>121</v>
      </c>
      <c r="G34" s="78"/>
      <c r="H34" s="131">
        <v>102.5</v>
      </c>
      <c r="I34" s="130">
        <v>86.458219999999997</v>
      </c>
    </row>
    <row r="35" spans="1:9" ht="72" customHeight="1">
      <c r="A35" s="53"/>
      <c r="B35" s="54" t="str">
        <f>'[1]9 стр 2017'!B36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35" s="55" t="str">
        <f>'[1]9 стр 2017'!C36</f>
        <v>02</v>
      </c>
      <c r="D35" s="55" t="str">
        <f>'[1]9 стр 2017'!D36</f>
        <v>03</v>
      </c>
      <c r="E35" s="55" t="str">
        <f>'[1]9 стр 2017'!E36</f>
        <v>99 0 00 51180</v>
      </c>
      <c r="F35" s="58" t="str">
        <f>'[1]9 стр 2017'!F36</f>
        <v>129</v>
      </c>
      <c r="G35" s="78"/>
      <c r="H35" s="131">
        <v>31</v>
      </c>
      <c r="I35" s="130">
        <v>37.055399999999999</v>
      </c>
    </row>
    <row r="36" spans="1:9" ht="96.75" customHeight="1">
      <c r="A36" s="53"/>
      <c r="B36" s="73" t="str">
        <f>'[1]9 стр 2017'!B37</f>
        <v>Национальная безопасность и правоохранительная деятельность</v>
      </c>
      <c r="C36" s="74" t="str">
        <f>'[1]9 стр 2017'!C37</f>
        <v>03</v>
      </c>
      <c r="D36" s="74"/>
      <c r="E36" s="74"/>
      <c r="F36" s="76"/>
      <c r="G36" s="80"/>
      <c r="H36" s="132">
        <v>34</v>
      </c>
      <c r="I36" s="132">
        <v>34</v>
      </c>
    </row>
    <row r="37" spans="1:9" ht="91.5" customHeight="1">
      <c r="A37" s="53"/>
      <c r="B37" s="73" t="str">
        <f>'[1]9 стр 2017'!B38</f>
        <v>Защита населения и территории от чрезвычайных ситуаций природного и техногенного характера, гражданская оборона</v>
      </c>
      <c r="C37" s="74" t="str">
        <f>'[1]9 стр 2017'!C38</f>
        <v>03</v>
      </c>
      <c r="D37" s="74" t="str">
        <f>'[1]9 стр 2017'!D38</f>
        <v>09</v>
      </c>
      <c r="E37" s="74"/>
      <c r="F37" s="76"/>
      <c r="G37" s="80"/>
      <c r="H37" s="132">
        <v>34</v>
      </c>
      <c r="I37" s="132">
        <v>34</v>
      </c>
    </row>
    <row r="38" spans="1:9" ht="56.25">
      <c r="A38" s="53"/>
      <c r="B38" s="54" t="str">
        <f>'[1]9 стр 2017'!B39</f>
        <v>Основное мероприятие «Устойчивое развитие систем жизнеобеспечения»</v>
      </c>
      <c r="C38" s="55" t="str">
        <f>'[1]9 стр 2017'!C39</f>
        <v>03</v>
      </c>
      <c r="D38" s="55" t="str">
        <f>'[1]9 стр 2017'!D39</f>
        <v>09</v>
      </c>
      <c r="E38" s="55" t="str">
        <f>'[1]9 стр 2017'!E39</f>
        <v>01 2 02 00000</v>
      </c>
      <c r="F38" s="58"/>
      <c r="G38" s="78"/>
      <c r="H38" s="130">
        <v>34</v>
      </c>
      <c r="I38" s="130">
        <v>34</v>
      </c>
    </row>
    <row r="39" spans="1:9" ht="54" customHeight="1">
      <c r="A39" s="53"/>
      <c r="B39" s="54" t="str">
        <f>'[1]9 стр 2017'!B40</f>
        <v>Обеспечение первичных мер пожарной безопасности в границах населенных пунктов поселения</v>
      </c>
      <c r="C39" s="55" t="str">
        <f>'[1]9 стр 2017'!C40</f>
        <v>03</v>
      </c>
      <c r="D39" s="55" t="str">
        <f>'[1]9 стр 2017'!D40</f>
        <v>09</v>
      </c>
      <c r="E39" s="55" t="str">
        <f>'[1]9 стр 2017'!E40</f>
        <v>01 2 02 00000</v>
      </c>
      <c r="F39" s="58"/>
      <c r="G39" s="78"/>
      <c r="H39" s="130">
        <v>34</v>
      </c>
      <c r="I39" s="130">
        <v>34</v>
      </c>
    </row>
    <row r="40" spans="1:9" ht="177" customHeight="1">
      <c r="A40" s="53"/>
      <c r="B40" s="54" t="str">
        <f>'[1]9 стр 2017'!B41</f>
        <v>Обеспечение первичных мер пожарной безопасности в границах населенных пунктов поселения в части изготовления листовочного материала, проведения разъяснительной работы с населением, содержания противопожарных водоемов и иных мероприятий</v>
      </c>
      <c r="C40" s="55" t="str">
        <f>'[1]9 стр 2017'!C41</f>
        <v>03</v>
      </c>
      <c r="D40" s="55" t="str">
        <f>'[1]9 стр 2017'!D41</f>
        <v>09</v>
      </c>
      <c r="E40" s="55" t="str">
        <f>'[1]9 стр 2017'!E41</f>
        <v>01 2 02 00000</v>
      </c>
      <c r="F40" s="58"/>
      <c r="G40" s="78"/>
      <c r="H40" s="130">
        <v>34</v>
      </c>
      <c r="I40" s="130">
        <v>34</v>
      </c>
    </row>
    <row r="41" spans="1:9" ht="75">
      <c r="A41" s="53"/>
      <c r="B41" s="54" t="str">
        <f>'[1]9 стр 2017'!B42</f>
        <v>Прочая закупка товаров, работ и услуг для обеспечения государственных (муниципальных) нужд</v>
      </c>
      <c r="C41" s="55" t="str">
        <f>'[1]9 стр 2017'!C42</f>
        <v>03</v>
      </c>
      <c r="D41" s="55" t="str">
        <f>'[1]9 стр 2017'!D42</f>
        <v>09</v>
      </c>
      <c r="E41" s="55" t="str">
        <f>'[1]9 стр 2017'!E42</f>
        <v>01 2 02 00000</v>
      </c>
      <c r="F41" s="58" t="str">
        <f>'[1]9 стр 2017'!F42</f>
        <v>244</v>
      </c>
      <c r="G41" s="78"/>
      <c r="H41" s="130">
        <v>34</v>
      </c>
      <c r="I41" s="130">
        <v>34</v>
      </c>
    </row>
    <row r="42" spans="1:9" ht="37.5">
      <c r="A42" s="53"/>
      <c r="B42" s="73" t="str">
        <f>'[1]9 стр 2017'!B43</f>
        <v>Жилищно-коммунальное хозяйство</v>
      </c>
      <c r="C42" s="74" t="str">
        <f>'[1]9 стр 2017'!C43</f>
        <v>05</v>
      </c>
      <c r="D42" s="74"/>
      <c r="E42" s="74"/>
      <c r="F42" s="76"/>
      <c r="G42" s="80"/>
      <c r="H42" s="81">
        <f>H43</f>
        <v>1510.76</v>
      </c>
      <c r="I42" s="81">
        <f>I43</f>
        <v>1510.76</v>
      </c>
    </row>
    <row r="43" spans="1:9" ht="68.25" customHeight="1">
      <c r="A43" s="53"/>
      <c r="B43" s="73" t="str">
        <f>'[1]9 стр 2017'!B44</f>
        <v>Благоустройство</v>
      </c>
      <c r="C43" s="74" t="str">
        <f>'[1]9 стр 2017'!C44</f>
        <v>05</v>
      </c>
      <c r="D43" s="74" t="str">
        <f>'[1]9 стр 2017'!D44</f>
        <v>03</v>
      </c>
      <c r="E43" s="74"/>
      <c r="F43" s="76"/>
      <c r="G43" s="81"/>
      <c r="H43" s="81">
        <f>H44+H47+H49+H51+H53</f>
        <v>1510.76</v>
      </c>
      <c r="I43" s="81">
        <f>I44+I47+I49+I52+I53</f>
        <v>1510.76</v>
      </c>
    </row>
    <row r="44" spans="1:9" ht="56.25">
      <c r="A44" s="53"/>
      <c r="B44" s="54" t="str">
        <f>'[1]9 стр 2017'!B45</f>
        <v>Основное мероприятие «Устойчивое развитие систем жизнеобеспечения»</v>
      </c>
      <c r="C44" s="55" t="str">
        <f>'[1]9 стр 2017'!C45</f>
        <v>05</v>
      </c>
      <c r="D44" s="55" t="str">
        <f>'[1]9 стр 2017'!D45</f>
        <v>03</v>
      </c>
      <c r="E44" s="55" t="str">
        <f>'[1]9 стр 2017'!E45</f>
        <v>01 2 01 00000</v>
      </c>
      <c r="F44" s="58"/>
      <c r="G44" s="78"/>
      <c r="H44" s="130">
        <f>H45</f>
        <v>481.58</v>
      </c>
      <c r="I44" s="130">
        <f>I45</f>
        <v>481.58</v>
      </c>
    </row>
    <row r="45" spans="1:9" ht="73.5" customHeight="1">
      <c r="A45" s="53"/>
      <c r="B45" s="54" t="str">
        <f>'[1]9 стр 2017'!B46</f>
        <v>Межбюджетные трансферты на осуществление переданных полномочий по дорожной деятельности в отношении дорог местного значени</v>
      </c>
      <c r="C45" s="55" t="str">
        <f>'[1]9 стр 2017'!C46</f>
        <v>05</v>
      </c>
      <c r="D45" s="55" t="str">
        <f>'[1]9 стр 2017'!D46</f>
        <v>03</v>
      </c>
      <c r="E45" s="55" t="s">
        <v>74</v>
      </c>
      <c r="F45" s="58"/>
      <c r="G45" s="78"/>
      <c r="H45" s="130">
        <f>H46</f>
        <v>481.58</v>
      </c>
      <c r="I45" s="130">
        <f>I46</f>
        <v>481.58</v>
      </c>
    </row>
    <row r="46" spans="1:9" ht="82.5" customHeight="1">
      <c r="A46" s="53"/>
      <c r="B46" s="54" t="str">
        <f>'[1]9 стр 2017'!B47</f>
        <v>Прочая закупка товаров, работ и услуг для обеспечения государственных (муниципальных) нужд</v>
      </c>
      <c r="C46" s="55" t="str">
        <f>'[1]9 стр 2017'!C47</f>
        <v>05</v>
      </c>
      <c r="D46" s="55" t="str">
        <f>'[1]9 стр 2017'!D47</f>
        <v>03</v>
      </c>
      <c r="E46" s="55" t="s">
        <v>74</v>
      </c>
      <c r="F46" s="58" t="str">
        <f>'[1]9 стр 2017'!F47</f>
        <v>244</v>
      </c>
      <c r="G46" s="78"/>
      <c r="H46" s="130">
        <v>481.58</v>
      </c>
      <c r="I46" s="130">
        <v>481.58</v>
      </c>
    </row>
    <row r="47" spans="1:9" ht="65.25" customHeight="1">
      <c r="A47" s="53"/>
      <c r="B47" s="54" t="str">
        <f>'[1]9 стр 2017'!B48</f>
        <v xml:space="preserve"> Межбюджетные трансферты на осуществление переданных полномочий по утилизации ТБО</v>
      </c>
      <c r="C47" s="55" t="str">
        <f>'[1]9 стр 2017'!C48</f>
        <v>05</v>
      </c>
      <c r="D47" s="55" t="str">
        <f>'[1]9 стр 2017'!D48</f>
        <v>03</v>
      </c>
      <c r="E47" s="55" t="s">
        <v>75</v>
      </c>
      <c r="F47" s="58"/>
      <c r="G47" s="78"/>
      <c r="H47" s="130">
        <v>464.48</v>
      </c>
      <c r="I47" s="130">
        <v>464.48</v>
      </c>
    </row>
    <row r="48" spans="1:9" ht="75">
      <c r="A48" s="53"/>
      <c r="B48" s="54" t="str">
        <f>'[1]9 стр 2017'!B49</f>
        <v>Прочая закупка товаров, работ и услуг для обеспечения государственных (муниципальных) нужд</v>
      </c>
      <c r="C48" s="55" t="str">
        <f>'[1]9 стр 2017'!C49</f>
        <v>05</v>
      </c>
      <c r="D48" s="55" t="str">
        <f>'[1]9 стр 2017'!D49</f>
        <v>03</v>
      </c>
      <c r="E48" s="55" t="s">
        <v>75</v>
      </c>
      <c r="F48" s="58">
        <f>'[1]9 стр 2017'!F49</f>
        <v>244</v>
      </c>
      <c r="G48" s="78"/>
      <c r="H48" s="130">
        <v>464.48</v>
      </c>
      <c r="I48" s="130">
        <v>464.48</v>
      </c>
    </row>
    <row r="49" spans="1:9" ht="56.25">
      <c r="A49" s="53"/>
      <c r="B49" s="54" t="str">
        <f>'[1]9 стр 2017'!B50</f>
        <v>Основное мероприятие «Устойчивое развитие систем жизнеобеспечения»</v>
      </c>
      <c r="C49" s="55" t="str">
        <f>'[1]9 стр 2017'!C50</f>
        <v>05</v>
      </c>
      <c r="D49" s="55" t="str">
        <f>'[1]9 стр 2017'!D50</f>
        <v>03</v>
      </c>
      <c r="E49" s="55" t="str">
        <f>'[1]9 стр 2017'!E50</f>
        <v>01 2 01 00000</v>
      </c>
      <c r="F49" s="58"/>
      <c r="G49" s="78"/>
      <c r="H49" s="79">
        <v>20</v>
      </c>
      <c r="I49" s="79">
        <v>20</v>
      </c>
    </row>
    <row r="50" spans="1:9" ht="56.25">
      <c r="A50" s="53"/>
      <c r="B50" s="54" t="str">
        <f>'[1]9 стр 2017'!B51</f>
        <v>Мероприятия по повышению уровня благоустройства территории поселения</v>
      </c>
      <c r="C50" s="55" t="str">
        <f>'[1]9 стр 2017'!C51</f>
        <v>05</v>
      </c>
      <c r="D50" s="55" t="str">
        <f>'[1]9 стр 2017'!D51</f>
        <v>03</v>
      </c>
      <c r="E50" s="55" t="str">
        <f>'[1]9 стр 2017'!E51</f>
        <v>01 2 01 000Б0</v>
      </c>
      <c r="F50" s="58"/>
      <c r="G50" s="78"/>
      <c r="H50" s="79">
        <v>20</v>
      </c>
      <c r="I50" s="79">
        <v>20</v>
      </c>
    </row>
    <row r="51" spans="1:9" ht="18.75">
      <c r="A51" s="53"/>
      <c r="B51" s="54" t="str">
        <f>'[1]9 стр 2017'!B52</f>
        <v>Освещение улиц</v>
      </c>
      <c r="C51" s="55" t="str">
        <f>'[1]9 стр 2017'!C52</f>
        <v>05</v>
      </c>
      <c r="D51" s="55" t="str">
        <f>'[1]9 стр 2017'!D52</f>
        <v>03</v>
      </c>
      <c r="E51" s="55" t="str">
        <f>'[1]9 стр 2017'!E52</f>
        <v>01 2 01 000Б1</v>
      </c>
      <c r="F51" s="58"/>
      <c r="G51" s="78"/>
      <c r="H51" s="79">
        <v>20</v>
      </c>
      <c r="I51" s="79">
        <v>20</v>
      </c>
    </row>
    <row r="52" spans="1:9" ht="75">
      <c r="A52" s="53"/>
      <c r="B52" s="54" t="str">
        <f>'[1]9 стр 2017'!B53</f>
        <v>Прочая закупка товаров, работ и услуг для обеспечения государственных (муниципальных) нужд</v>
      </c>
      <c r="C52" s="55" t="str">
        <f>'[1]9 стр 2017'!C53</f>
        <v>05</v>
      </c>
      <c r="D52" s="55" t="str">
        <f>'[1]9 стр 2017'!D53</f>
        <v>03</v>
      </c>
      <c r="E52" s="55" t="str">
        <f>'[1]9 стр 2017'!E53</f>
        <v>01 2 01 000Б1</v>
      </c>
      <c r="F52" s="58" t="str">
        <f>'[1]9 стр 2017'!F53</f>
        <v>244</v>
      </c>
      <c r="G52" s="78"/>
      <c r="H52" s="79">
        <v>20</v>
      </c>
      <c r="I52" s="79">
        <v>20</v>
      </c>
    </row>
    <row r="53" spans="1:9" ht="56.25">
      <c r="A53" s="53"/>
      <c r="B53" s="54" t="str">
        <f>'[1]9 стр 2017'!B54</f>
        <v>Прочие расходы, связанные с благоустройством территории поселения</v>
      </c>
      <c r="C53" s="55" t="str">
        <f>'[1]9 стр 2017'!C54</f>
        <v>05</v>
      </c>
      <c r="D53" s="55" t="str">
        <f>'[1]9 стр 2017'!D54</f>
        <v>03</v>
      </c>
      <c r="E53" s="55" t="str">
        <f>'[1]9 стр 2017'!E54</f>
        <v>01 2 01 000Б4</v>
      </c>
      <c r="F53" s="58"/>
      <c r="G53" s="78"/>
      <c r="H53" s="79">
        <f>H54</f>
        <v>524.70000000000005</v>
      </c>
      <c r="I53" s="79">
        <f>I54</f>
        <v>524.70000000000005</v>
      </c>
    </row>
    <row r="54" spans="1:9" ht="75">
      <c r="A54" s="53"/>
      <c r="B54" s="54" t="str">
        <f>'[1]9 стр 2017'!B55</f>
        <v>Прочая закупка товаров, работ и услуг для обеспечения государственных (муниципальных) нужд</v>
      </c>
      <c r="C54" s="55" t="str">
        <f>'[1]9 стр 2017'!C55</f>
        <v>05</v>
      </c>
      <c r="D54" s="55" t="str">
        <f>'[1]9 стр 2017'!D55</f>
        <v>03</v>
      </c>
      <c r="E54" s="55" t="str">
        <f>'[1]9 стр 2017'!E55</f>
        <v>01 2 01 000Б4</v>
      </c>
      <c r="F54" s="58" t="str">
        <f>'[1]9 стр 2017'!F55</f>
        <v>244</v>
      </c>
      <c r="G54" s="78"/>
      <c r="H54" s="79">
        <v>524.70000000000005</v>
      </c>
      <c r="I54" s="79">
        <v>524.70000000000005</v>
      </c>
    </row>
    <row r="55" spans="1:9" ht="18.75">
      <c r="A55" s="53"/>
      <c r="B55" s="54" t="str">
        <f>'[1]9 стр 2017'!B62</f>
        <v>ВСЕГО РАСХОДОВ</v>
      </c>
      <c r="C55" s="55"/>
      <c r="D55" s="55"/>
      <c r="E55" s="55"/>
      <c r="F55" s="58"/>
      <c r="G55" s="78"/>
      <c r="H55" s="79">
        <v>6395.76</v>
      </c>
      <c r="I55" s="79">
        <v>6531.36</v>
      </c>
    </row>
  </sheetData>
  <mergeCells count="3">
    <mergeCell ref="G1:I1"/>
    <mergeCell ref="A3:I3"/>
    <mergeCell ref="F4:I4"/>
  </mergeCells>
  <pageMargins left="0.35433070866141736" right="0.19685039370078741" top="0.59055118110236227" bottom="0.27559055118110237" header="0.31496062992125984" footer="0.31496062992125984"/>
  <pageSetup paperSize="9" scale="6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5"/>
  <sheetViews>
    <sheetView topLeftCell="A7" workbookViewId="0">
      <selection activeCell="I7" sqref="I7"/>
    </sheetView>
  </sheetViews>
  <sheetFormatPr defaultRowHeight="12.75"/>
  <cols>
    <col min="1" max="1" width="3.7109375" style="2" customWidth="1"/>
    <col min="2" max="2" width="52.140625" style="3" customWidth="1"/>
    <col min="3" max="3" width="12.5703125" style="4" customWidth="1"/>
    <col min="4" max="5" width="11.7109375" style="4" customWidth="1"/>
    <col min="6" max="6" width="18.140625" style="4" customWidth="1"/>
    <col min="7" max="7" width="11.7109375" style="4" customWidth="1"/>
    <col min="8" max="8" width="13.28515625" style="4" customWidth="1"/>
    <col min="9" max="9" width="12.28515625" style="4" customWidth="1"/>
    <col min="10" max="256" width="9.140625" style="5"/>
    <col min="257" max="257" width="3.5703125" style="5" customWidth="1"/>
    <col min="258" max="258" width="40.85546875" style="5" customWidth="1"/>
    <col min="259" max="259" width="5.140625" style="5" customWidth="1"/>
    <col min="260" max="261" width="4.28515625" style="5" customWidth="1"/>
    <col min="262" max="262" width="8.5703125" style="5" customWidth="1"/>
    <col min="263" max="263" width="6.7109375" style="5" customWidth="1"/>
    <col min="264" max="264" width="11.28515625" style="5" customWidth="1"/>
    <col min="265" max="265" width="12.28515625" style="5" customWidth="1"/>
    <col min="266" max="512" width="9.140625" style="5"/>
    <col min="513" max="513" width="3.5703125" style="5" customWidth="1"/>
    <col min="514" max="514" width="40.85546875" style="5" customWidth="1"/>
    <col min="515" max="515" width="5.140625" style="5" customWidth="1"/>
    <col min="516" max="517" width="4.28515625" style="5" customWidth="1"/>
    <col min="518" max="518" width="8.5703125" style="5" customWidth="1"/>
    <col min="519" max="519" width="6.7109375" style="5" customWidth="1"/>
    <col min="520" max="520" width="11.28515625" style="5" customWidth="1"/>
    <col min="521" max="521" width="12.28515625" style="5" customWidth="1"/>
    <col min="522" max="768" width="9.140625" style="5"/>
    <col min="769" max="769" width="3.5703125" style="5" customWidth="1"/>
    <col min="770" max="770" width="40.85546875" style="5" customWidth="1"/>
    <col min="771" max="771" width="5.140625" style="5" customWidth="1"/>
    <col min="772" max="773" width="4.28515625" style="5" customWidth="1"/>
    <col min="774" max="774" width="8.5703125" style="5" customWidth="1"/>
    <col min="775" max="775" width="6.7109375" style="5" customWidth="1"/>
    <col min="776" max="776" width="11.28515625" style="5" customWidth="1"/>
    <col min="777" max="777" width="12.28515625" style="5" customWidth="1"/>
    <col min="778" max="1024" width="9.140625" style="5"/>
    <col min="1025" max="1025" width="3.5703125" style="5" customWidth="1"/>
    <col min="1026" max="1026" width="40.85546875" style="5" customWidth="1"/>
    <col min="1027" max="1027" width="5.140625" style="5" customWidth="1"/>
    <col min="1028" max="1029" width="4.28515625" style="5" customWidth="1"/>
    <col min="1030" max="1030" width="8.5703125" style="5" customWidth="1"/>
    <col min="1031" max="1031" width="6.7109375" style="5" customWidth="1"/>
    <col min="1032" max="1032" width="11.28515625" style="5" customWidth="1"/>
    <col min="1033" max="1033" width="12.28515625" style="5" customWidth="1"/>
    <col min="1034" max="1280" width="9.140625" style="5"/>
    <col min="1281" max="1281" width="3.5703125" style="5" customWidth="1"/>
    <col min="1282" max="1282" width="40.85546875" style="5" customWidth="1"/>
    <col min="1283" max="1283" width="5.140625" style="5" customWidth="1"/>
    <col min="1284" max="1285" width="4.28515625" style="5" customWidth="1"/>
    <col min="1286" max="1286" width="8.5703125" style="5" customWidth="1"/>
    <col min="1287" max="1287" width="6.7109375" style="5" customWidth="1"/>
    <col min="1288" max="1288" width="11.28515625" style="5" customWidth="1"/>
    <col min="1289" max="1289" width="12.28515625" style="5" customWidth="1"/>
    <col min="1290" max="1536" width="9.140625" style="5"/>
    <col min="1537" max="1537" width="3.5703125" style="5" customWidth="1"/>
    <col min="1538" max="1538" width="40.85546875" style="5" customWidth="1"/>
    <col min="1539" max="1539" width="5.140625" style="5" customWidth="1"/>
    <col min="1540" max="1541" width="4.28515625" style="5" customWidth="1"/>
    <col min="1542" max="1542" width="8.5703125" style="5" customWidth="1"/>
    <col min="1543" max="1543" width="6.7109375" style="5" customWidth="1"/>
    <col min="1544" max="1544" width="11.28515625" style="5" customWidth="1"/>
    <col min="1545" max="1545" width="12.28515625" style="5" customWidth="1"/>
    <col min="1546" max="1792" width="9.140625" style="5"/>
    <col min="1793" max="1793" width="3.5703125" style="5" customWidth="1"/>
    <col min="1794" max="1794" width="40.85546875" style="5" customWidth="1"/>
    <col min="1795" max="1795" width="5.140625" style="5" customWidth="1"/>
    <col min="1796" max="1797" width="4.28515625" style="5" customWidth="1"/>
    <col min="1798" max="1798" width="8.5703125" style="5" customWidth="1"/>
    <col min="1799" max="1799" width="6.7109375" style="5" customWidth="1"/>
    <col min="1800" max="1800" width="11.28515625" style="5" customWidth="1"/>
    <col min="1801" max="1801" width="12.28515625" style="5" customWidth="1"/>
    <col min="1802" max="2048" width="9.140625" style="5"/>
    <col min="2049" max="2049" width="3.5703125" style="5" customWidth="1"/>
    <col min="2050" max="2050" width="40.85546875" style="5" customWidth="1"/>
    <col min="2051" max="2051" width="5.140625" style="5" customWidth="1"/>
    <col min="2052" max="2053" width="4.28515625" style="5" customWidth="1"/>
    <col min="2054" max="2054" width="8.5703125" style="5" customWidth="1"/>
    <col min="2055" max="2055" width="6.7109375" style="5" customWidth="1"/>
    <col min="2056" max="2056" width="11.28515625" style="5" customWidth="1"/>
    <col min="2057" max="2057" width="12.28515625" style="5" customWidth="1"/>
    <col min="2058" max="2304" width="9.140625" style="5"/>
    <col min="2305" max="2305" width="3.5703125" style="5" customWidth="1"/>
    <col min="2306" max="2306" width="40.85546875" style="5" customWidth="1"/>
    <col min="2307" max="2307" width="5.140625" style="5" customWidth="1"/>
    <col min="2308" max="2309" width="4.28515625" style="5" customWidth="1"/>
    <col min="2310" max="2310" width="8.5703125" style="5" customWidth="1"/>
    <col min="2311" max="2311" width="6.7109375" style="5" customWidth="1"/>
    <col min="2312" max="2312" width="11.28515625" style="5" customWidth="1"/>
    <col min="2313" max="2313" width="12.28515625" style="5" customWidth="1"/>
    <col min="2314" max="2560" width="9.140625" style="5"/>
    <col min="2561" max="2561" width="3.5703125" style="5" customWidth="1"/>
    <col min="2562" max="2562" width="40.85546875" style="5" customWidth="1"/>
    <col min="2563" max="2563" width="5.140625" style="5" customWidth="1"/>
    <col min="2564" max="2565" width="4.28515625" style="5" customWidth="1"/>
    <col min="2566" max="2566" width="8.5703125" style="5" customWidth="1"/>
    <col min="2567" max="2567" width="6.7109375" style="5" customWidth="1"/>
    <col min="2568" max="2568" width="11.28515625" style="5" customWidth="1"/>
    <col min="2569" max="2569" width="12.28515625" style="5" customWidth="1"/>
    <col min="2570" max="2816" width="9.140625" style="5"/>
    <col min="2817" max="2817" width="3.5703125" style="5" customWidth="1"/>
    <col min="2818" max="2818" width="40.85546875" style="5" customWidth="1"/>
    <col min="2819" max="2819" width="5.140625" style="5" customWidth="1"/>
    <col min="2820" max="2821" width="4.28515625" style="5" customWidth="1"/>
    <col min="2822" max="2822" width="8.5703125" style="5" customWidth="1"/>
    <col min="2823" max="2823" width="6.7109375" style="5" customWidth="1"/>
    <col min="2824" max="2824" width="11.28515625" style="5" customWidth="1"/>
    <col min="2825" max="2825" width="12.28515625" style="5" customWidth="1"/>
    <col min="2826" max="3072" width="9.140625" style="5"/>
    <col min="3073" max="3073" width="3.5703125" style="5" customWidth="1"/>
    <col min="3074" max="3074" width="40.85546875" style="5" customWidth="1"/>
    <col min="3075" max="3075" width="5.140625" style="5" customWidth="1"/>
    <col min="3076" max="3077" width="4.28515625" style="5" customWidth="1"/>
    <col min="3078" max="3078" width="8.5703125" style="5" customWidth="1"/>
    <col min="3079" max="3079" width="6.7109375" style="5" customWidth="1"/>
    <col min="3080" max="3080" width="11.28515625" style="5" customWidth="1"/>
    <col min="3081" max="3081" width="12.28515625" style="5" customWidth="1"/>
    <col min="3082" max="3328" width="9.140625" style="5"/>
    <col min="3329" max="3329" width="3.5703125" style="5" customWidth="1"/>
    <col min="3330" max="3330" width="40.85546875" style="5" customWidth="1"/>
    <col min="3331" max="3331" width="5.140625" style="5" customWidth="1"/>
    <col min="3332" max="3333" width="4.28515625" style="5" customWidth="1"/>
    <col min="3334" max="3334" width="8.5703125" style="5" customWidth="1"/>
    <col min="3335" max="3335" width="6.7109375" style="5" customWidth="1"/>
    <col min="3336" max="3336" width="11.28515625" style="5" customWidth="1"/>
    <col min="3337" max="3337" width="12.28515625" style="5" customWidth="1"/>
    <col min="3338" max="3584" width="9.140625" style="5"/>
    <col min="3585" max="3585" width="3.5703125" style="5" customWidth="1"/>
    <col min="3586" max="3586" width="40.85546875" style="5" customWidth="1"/>
    <col min="3587" max="3587" width="5.140625" style="5" customWidth="1"/>
    <col min="3588" max="3589" width="4.28515625" style="5" customWidth="1"/>
    <col min="3590" max="3590" width="8.5703125" style="5" customWidth="1"/>
    <col min="3591" max="3591" width="6.7109375" style="5" customWidth="1"/>
    <col min="3592" max="3592" width="11.28515625" style="5" customWidth="1"/>
    <col min="3593" max="3593" width="12.28515625" style="5" customWidth="1"/>
    <col min="3594" max="3840" width="9.140625" style="5"/>
    <col min="3841" max="3841" width="3.5703125" style="5" customWidth="1"/>
    <col min="3842" max="3842" width="40.85546875" style="5" customWidth="1"/>
    <col min="3843" max="3843" width="5.140625" style="5" customWidth="1"/>
    <col min="3844" max="3845" width="4.28515625" style="5" customWidth="1"/>
    <col min="3846" max="3846" width="8.5703125" style="5" customWidth="1"/>
    <col min="3847" max="3847" width="6.7109375" style="5" customWidth="1"/>
    <col min="3848" max="3848" width="11.28515625" style="5" customWidth="1"/>
    <col min="3849" max="3849" width="12.28515625" style="5" customWidth="1"/>
    <col min="3850" max="4096" width="9.140625" style="5"/>
    <col min="4097" max="4097" width="3.5703125" style="5" customWidth="1"/>
    <col min="4098" max="4098" width="40.85546875" style="5" customWidth="1"/>
    <col min="4099" max="4099" width="5.140625" style="5" customWidth="1"/>
    <col min="4100" max="4101" width="4.28515625" style="5" customWidth="1"/>
    <col min="4102" max="4102" width="8.5703125" style="5" customWidth="1"/>
    <col min="4103" max="4103" width="6.7109375" style="5" customWidth="1"/>
    <col min="4104" max="4104" width="11.28515625" style="5" customWidth="1"/>
    <col min="4105" max="4105" width="12.28515625" style="5" customWidth="1"/>
    <col min="4106" max="4352" width="9.140625" style="5"/>
    <col min="4353" max="4353" width="3.5703125" style="5" customWidth="1"/>
    <col min="4354" max="4354" width="40.85546875" style="5" customWidth="1"/>
    <col min="4355" max="4355" width="5.140625" style="5" customWidth="1"/>
    <col min="4356" max="4357" width="4.28515625" style="5" customWidth="1"/>
    <col min="4358" max="4358" width="8.5703125" style="5" customWidth="1"/>
    <col min="4359" max="4359" width="6.7109375" style="5" customWidth="1"/>
    <col min="4360" max="4360" width="11.28515625" style="5" customWidth="1"/>
    <col min="4361" max="4361" width="12.28515625" style="5" customWidth="1"/>
    <col min="4362" max="4608" width="9.140625" style="5"/>
    <col min="4609" max="4609" width="3.5703125" style="5" customWidth="1"/>
    <col min="4610" max="4610" width="40.85546875" style="5" customWidth="1"/>
    <col min="4611" max="4611" width="5.140625" style="5" customWidth="1"/>
    <col min="4612" max="4613" width="4.28515625" style="5" customWidth="1"/>
    <col min="4614" max="4614" width="8.5703125" style="5" customWidth="1"/>
    <col min="4615" max="4615" width="6.7109375" style="5" customWidth="1"/>
    <col min="4616" max="4616" width="11.28515625" style="5" customWidth="1"/>
    <col min="4617" max="4617" width="12.28515625" style="5" customWidth="1"/>
    <col min="4618" max="4864" width="9.140625" style="5"/>
    <col min="4865" max="4865" width="3.5703125" style="5" customWidth="1"/>
    <col min="4866" max="4866" width="40.85546875" style="5" customWidth="1"/>
    <col min="4867" max="4867" width="5.140625" style="5" customWidth="1"/>
    <col min="4868" max="4869" width="4.28515625" style="5" customWidth="1"/>
    <col min="4870" max="4870" width="8.5703125" style="5" customWidth="1"/>
    <col min="4871" max="4871" width="6.7109375" style="5" customWidth="1"/>
    <col min="4872" max="4872" width="11.28515625" style="5" customWidth="1"/>
    <col min="4873" max="4873" width="12.28515625" style="5" customWidth="1"/>
    <col min="4874" max="5120" width="9.140625" style="5"/>
    <col min="5121" max="5121" width="3.5703125" style="5" customWidth="1"/>
    <col min="5122" max="5122" width="40.85546875" style="5" customWidth="1"/>
    <col min="5123" max="5123" width="5.140625" style="5" customWidth="1"/>
    <col min="5124" max="5125" width="4.28515625" style="5" customWidth="1"/>
    <col min="5126" max="5126" width="8.5703125" style="5" customWidth="1"/>
    <col min="5127" max="5127" width="6.7109375" style="5" customWidth="1"/>
    <col min="5128" max="5128" width="11.28515625" style="5" customWidth="1"/>
    <col min="5129" max="5129" width="12.28515625" style="5" customWidth="1"/>
    <col min="5130" max="5376" width="9.140625" style="5"/>
    <col min="5377" max="5377" width="3.5703125" style="5" customWidth="1"/>
    <col min="5378" max="5378" width="40.85546875" style="5" customWidth="1"/>
    <col min="5379" max="5379" width="5.140625" style="5" customWidth="1"/>
    <col min="5380" max="5381" width="4.28515625" style="5" customWidth="1"/>
    <col min="5382" max="5382" width="8.5703125" style="5" customWidth="1"/>
    <col min="5383" max="5383" width="6.7109375" style="5" customWidth="1"/>
    <col min="5384" max="5384" width="11.28515625" style="5" customWidth="1"/>
    <col min="5385" max="5385" width="12.28515625" style="5" customWidth="1"/>
    <col min="5386" max="5632" width="9.140625" style="5"/>
    <col min="5633" max="5633" width="3.5703125" style="5" customWidth="1"/>
    <col min="5634" max="5634" width="40.85546875" style="5" customWidth="1"/>
    <col min="5635" max="5635" width="5.140625" style="5" customWidth="1"/>
    <col min="5636" max="5637" width="4.28515625" style="5" customWidth="1"/>
    <col min="5638" max="5638" width="8.5703125" style="5" customWidth="1"/>
    <col min="5639" max="5639" width="6.7109375" style="5" customWidth="1"/>
    <col min="5640" max="5640" width="11.28515625" style="5" customWidth="1"/>
    <col min="5641" max="5641" width="12.28515625" style="5" customWidth="1"/>
    <col min="5642" max="5888" width="9.140625" style="5"/>
    <col min="5889" max="5889" width="3.5703125" style="5" customWidth="1"/>
    <col min="5890" max="5890" width="40.85546875" style="5" customWidth="1"/>
    <col min="5891" max="5891" width="5.140625" style="5" customWidth="1"/>
    <col min="5892" max="5893" width="4.28515625" style="5" customWidth="1"/>
    <col min="5894" max="5894" width="8.5703125" style="5" customWidth="1"/>
    <col min="5895" max="5895" width="6.7109375" style="5" customWidth="1"/>
    <col min="5896" max="5896" width="11.28515625" style="5" customWidth="1"/>
    <col min="5897" max="5897" width="12.28515625" style="5" customWidth="1"/>
    <col min="5898" max="6144" width="9.140625" style="5"/>
    <col min="6145" max="6145" width="3.5703125" style="5" customWidth="1"/>
    <col min="6146" max="6146" width="40.85546875" style="5" customWidth="1"/>
    <col min="6147" max="6147" width="5.140625" style="5" customWidth="1"/>
    <col min="6148" max="6149" width="4.28515625" style="5" customWidth="1"/>
    <col min="6150" max="6150" width="8.5703125" style="5" customWidth="1"/>
    <col min="6151" max="6151" width="6.7109375" style="5" customWidth="1"/>
    <col min="6152" max="6152" width="11.28515625" style="5" customWidth="1"/>
    <col min="6153" max="6153" width="12.28515625" style="5" customWidth="1"/>
    <col min="6154" max="6400" width="9.140625" style="5"/>
    <col min="6401" max="6401" width="3.5703125" style="5" customWidth="1"/>
    <col min="6402" max="6402" width="40.85546875" style="5" customWidth="1"/>
    <col min="6403" max="6403" width="5.140625" style="5" customWidth="1"/>
    <col min="6404" max="6405" width="4.28515625" style="5" customWidth="1"/>
    <col min="6406" max="6406" width="8.5703125" style="5" customWidth="1"/>
    <col min="6407" max="6407" width="6.7109375" style="5" customWidth="1"/>
    <col min="6408" max="6408" width="11.28515625" style="5" customWidth="1"/>
    <col min="6409" max="6409" width="12.28515625" style="5" customWidth="1"/>
    <col min="6410" max="6656" width="9.140625" style="5"/>
    <col min="6657" max="6657" width="3.5703125" style="5" customWidth="1"/>
    <col min="6658" max="6658" width="40.85546875" style="5" customWidth="1"/>
    <col min="6659" max="6659" width="5.140625" style="5" customWidth="1"/>
    <col min="6660" max="6661" width="4.28515625" style="5" customWidth="1"/>
    <col min="6662" max="6662" width="8.5703125" style="5" customWidth="1"/>
    <col min="6663" max="6663" width="6.7109375" style="5" customWidth="1"/>
    <col min="6664" max="6664" width="11.28515625" style="5" customWidth="1"/>
    <col min="6665" max="6665" width="12.28515625" style="5" customWidth="1"/>
    <col min="6666" max="6912" width="9.140625" style="5"/>
    <col min="6913" max="6913" width="3.5703125" style="5" customWidth="1"/>
    <col min="6914" max="6914" width="40.85546875" style="5" customWidth="1"/>
    <col min="6915" max="6915" width="5.140625" style="5" customWidth="1"/>
    <col min="6916" max="6917" width="4.28515625" style="5" customWidth="1"/>
    <col min="6918" max="6918" width="8.5703125" style="5" customWidth="1"/>
    <col min="6919" max="6919" width="6.7109375" style="5" customWidth="1"/>
    <col min="6920" max="6920" width="11.28515625" style="5" customWidth="1"/>
    <col min="6921" max="6921" width="12.28515625" style="5" customWidth="1"/>
    <col min="6922" max="7168" width="9.140625" style="5"/>
    <col min="7169" max="7169" width="3.5703125" style="5" customWidth="1"/>
    <col min="7170" max="7170" width="40.85546875" style="5" customWidth="1"/>
    <col min="7171" max="7171" width="5.140625" style="5" customWidth="1"/>
    <col min="7172" max="7173" width="4.28515625" style="5" customWidth="1"/>
    <col min="7174" max="7174" width="8.5703125" style="5" customWidth="1"/>
    <col min="7175" max="7175" width="6.7109375" style="5" customWidth="1"/>
    <col min="7176" max="7176" width="11.28515625" style="5" customWidth="1"/>
    <col min="7177" max="7177" width="12.28515625" style="5" customWidth="1"/>
    <col min="7178" max="7424" width="9.140625" style="5"/>
    <col min="7425" max="7425" width="3.5703125" style="5" customWidth="1"/>
    <col min="7426" max="7426" width="40.85546875" style="5" customWidth="1"/>
    <col min="7427" max="7427" width="5.140625" style="5" customWidth="1"/>
    <col min="7428" max="7429" width="4.28515625" style="5" customWidth="1"/>
    <col min="7430" max="7430" width="8.5703125" style="5" customWidth="1"/>
    <col min="7431" max="7431" width="6.7109375" style="5" customWidth="1"/>
    <col min="7432" max="7432" width="11.28515625" style="5" customWidth="1"/>
    <col min="7433" max="7433" width="12.28515625" style="5" customWidth="1"/>
    <col min="7434" max="7680" width="9.140625" style="5"/>
    <col min="7681" max="7681" width="3.5703125" style="5" customWidth="1"/>
    <col min="7682" max="7682" width="40.85546875" style="5" customWidth="1"/>
    <col min="7683" max="7683" width="5.140625" style="5" customWidth="1"/>
    <col min="7684" max="7685" width="4.28515625" style="5" customWidth="1"/>
    <col min="7686" max="7686" width="8.5703125" style="5" customWidth="1"/>
    <col min="7687" max="7687" width="6.7109375" style="5" customWidth="1"/>
    <col min="7688" max="7688" width="11.28515625" style="5" customWidth="1"/>
    <col min="7689" max="7689" width="12.28515625" style="5" customWidth="1"/>
    <col min="7690" max="7936" width="9.140625" style="5"/>
    <col min="7937" max="7937" width="3.5703125" style="5" customWidth="1"/>
    <col min="7938" max="7938" width="40.85546875" style="5" customWidth="1"/>
    <col min="7939" max="7939" width="5.140625" style="5" customWidth="1"/>
    <col min="7940" max="7941" width="4.28515625" style="5" customWidth="1"/>
    <col min="7942" max="7942" width="8.5703125" style="5" customWidth="1"/>
    <col min="7943" max="7943" width="6.7109375" style="5" customWidth="1"/>
    <col min="7944" max="7944" width="11.28515625" style="5" customWidth="1"/>
    <col min="7945" max="7945" width="12.28515625" style="5" customWidth="1"/>
    <col min="7946" max="8192" width="9.140625" style="5"/>
    <col min="8193" max="8193" width="3.5703125" style="5" customWidth="1"/>
    <col min="8194" max="8194" width="40.85546875" style="5" customWidth="1"/>
    <col min="8195" max="8195" width="5.140625" style="5" customWidth="1"/>
    <col min="8196" max="8197" width="4.28515625" style="5" customWidth="1"/>
    <col min="8198" max="8198" width="8.5703125" style="5" customWidth="1"/>
    <col min="8199" max="8199" width="6.7109375" style="5" customWidth="1"/>
    <col min="8200" max="8200" width="11.28515625" style="5" customWidth="1"/>
    <col min="8201" max="8201" width="12.28515625" style="5" customWidth="1"/>
    <col min="8202" max="8448" width="9.140625" style="5"/>
    <col min="8449" max="8449" width="3.5703125" style="5" customWidth="1"/>
    <col min="8450" max="8450" width="40.85546875" style="5" customWidth="1"/>
    <col min="8451" max="8451" width="5.140625" style="5" customWidth="1"/>
    <col min="8452" max="8453" width="4.28515625" style="5" customWidth="1"/>
    <col min="8454" max="8454" width="8.5703125" style="5" customWidth="1"/>
    <col min="8455" max="8455" width="6.7109375" style="5" customWidth="1"/>
    <col min="8456" max="8456" width="11.28515625" style="5" customWidth="1"/>
    <col min="8457" max="8457" width="12.28515625" style="5" customWidth="1"/>
    <col min="8458" max="8704" width="9.140625" style="5"/>
    <col min="8705" max="8705" width="3.5703125" style="5" customWidth="1"/>
    <col min="8706" max="8706" width="40.85546875" style="5" customWidth="1"/>
    <col min="8707" max="8707" width="5.140625" style="5" customWidth="1"/>
    <col min="8708" max="8709" width="4.28515625" style="5" customWidth="1"/>
    <col min="8710" max="8710" width="8.5703125" style="5" customWidth="1"/>
    <col min="8711" max="8711" width="6.7109375" style="5" customWidth="1"/>
    <col min="8712" max="8712" width="11.28515625" style="5" customWidth="1"/>
    <col min="8713" max="8713" width="12.28515625" style="5" customWidth="1"/>
    <col min="8714" max="8960" width="9.140625" style="5"/>
    <col min="8961" max="8961" width="3.5703125" style="5" customWidth="1"/>
    <col min="8962" max="8962" width="40.85546875" style="5" customWidth="1"/>
    <col min="8963" max="8963" width="5.140625" style="5" customWidth="1"/>
    <col min="8964" max="8965" width="4.28515625" style="5" customWidth="1"/>
    <col min="8966" max="8966" width="8.5703125" style="5" customWidth="1"/>
    <col min="8967" max="8967" width="6.7109375" style="5" customWidth="1"/>
    <col min="8968" max="8968" width="11.28515625" style="5" customWidth="1"/>
    <col min="8969" max="8969" width="12.28515625" style="5" customWidth="1"/>
    <col min="8970" max="9216" width="9.140625" style="5"/>
    <col min="9217" max="9217" width="3.5703125" style="5" customWidth="1"/>
    <col min="9218" max="9218" width="40.85546875" style="5" customWidth="1"/>
    <col min="9219" max="9219" width="5.140625" style="5" customWidth="1"/>
    <col min="9220" max="9221" width="4.28515625" style="5" customWidth="1"/>
    <col min="9222" max="9222" width="8.5703125" style="5" customWidth="1"/>
    <col min="9223" max="9223" width="6.7109375" style="5" customWidth="1"/>
    <col min="9224" max="9224" width="11.28515625" style="5" customWidth="1"/>
    <col min="9225" max="9225" width="12.28515625" style="5" customWidth="1"/>
    <col min="9226" max="9472" width="9.140625" style="5"/>
    <col min="9473" max="9473" width="3.5703125" style="5" customWidth="1"/>
    <col min="9474" max="9474" width="40.85546875" style="5" customWidth="1"/>
    <col min="9475" max="9475" width="5.140625" style="5" customWidth="1"/>
    <col min="9476" max="9477" width="4.28515625" style="5" customWidth="1"/>
    <col min="9478" max="9478" width="8.5703125" style="5" customWidth="1"/>
    <col min="9479" max="9479" width="6.7109375" style="5" customWidth="1"/>
    <col min="9480" max="9480" width="11.28515625" style="5" customWidth="1"/>
    <col min="9481" max="9481" width="12.28515625" style="5" customWidth="1"/>
    <col min="9482" max="9728" width="9.140625" style="5"/>
    <col min="9729" max="9729" width="3.5703125" style="5" customWidth="1"/>
    <col min="9730" max="9730" width="40.85546875" style="5" customWidth="1"/>
    <col min="9731" max="9731" width="5.140625" style="5" customWidth="1"/>
    <col min="9732" max="9733" width="4.28515625" style="5" customWidth="1"/>
    <col min="9734" max="9734" width="8.5703125" style="5" customWidth="1"/>
    <col min="9735" max="9735" width="6.7109375" style="5" customWidth="1"/>
    <col min="9736" max="9736" width="11.28515625" style="5" customWidth="1"/>
    <col min="9737" max="9737" width="12.28515625" style="5" customWidth="1"/>
    <col min="9738" max="9984" width="9.140625" style="5"/>
    <col min="9985" max="9985" width="3.5703125" style="5" customWidth="1"/>
    <col min="9986" max="9986" width="40.85546875" style="5" customWidth="1"/>
    <col min="9987" max="9987" width="5.140625" style="5" customWidth="1"/>
    <col min="9988" max="9989" width="4.28515625" style="5" customWidth="1"/>
    <col min="9990" max="9990" width="8.5703125" style="5" customWidth="1"/>
    <col min="9991" max="9991" width="6.7109375" style="5" customWidth="1"/>
    <col min="9992" max="9992" width="11.28515625" style="5" customWidth="1"/>
    <col min="9993" max="9993" width="12.28515625" style="5" customWidth="1"/>
    <col min="9994" max="10240" width="9.140625" style="5"/>
    <col min="10241" max="10241" width="3.5703125" style="5" customWidth="1"/>
    <col min="10242" max="10242" width="40.85546875" style="5" customWidth="1"/>
    <col min="10243" max="10243" width="5.140625" style="5" customWidth="1"/>
    <col min="10244" max="10245" width="4.28515625" style="5" customWidth="1"/>
    <col min="10246" max="10246" width="8.5703125" style="5" customWidth="1"/>
    <col min="10247" max="10247" width="6.7109375" style="5" customWidth="1"/>
    <col min="10248" max="10248" width="11.28515625" style="5" customWidth="1"/>
    <col min="10249" max="10249" width="12.28515625" style="5" customWidth="1"/>
    <col min="10250" max="10496" width="9.140625" style="5"/>
    <col min="10497" max="10497" width="3.5703125" style="5" customWidth="1"/>
    <col min="10498" max="10498" width="40.85546875" style="5" customWidth="1"/>
    <col min="10499" max="10499" width="5.140625" style="5" customWidth="1"/>
    <col min="10500" max="10501" width="4.28515625" style="5" customWidth="1"/>
    <col min="10502" max="10502" width="8.5703125" style="5" customWidth="1"/>
    <col min="10503" max="10503" width="6.7109375" style="5" customWidth="1"/>
    <col min="10504" max="10504" width="11.28515625" style="5" customWidth="1"/>
    <col min="10505" max="10505" width="12.28515625" style="5" customWidth="1"/>
    <col min="10506" max="10752" width="9.140625" style="5"/>
    <col min="10753" max="10753" width="3.5703125" style="5" customWidth="1"/>
    <col min="10754" max="10754" width="40.85546875" style="5" customWidth="1"/>
    <col min="10755" max="10755" width="5.140625" style="5" customWidth="1"/>
    <col min="10756" max="10757" width="4.28515625" style="5" customWidth="1"/>
    <col min="10758" max="10758" width="8.5703125" style="5" customWidth="1"/>
    <col min="10759" max="10759" width="6.7109375" style="5" customWidth="1"/>
    <col min="10760" max="10760" width="11.28515625" style="5" customWidth="1"/>
    <col min="10761" max="10761" width="12.28515625" style="5" customWidth="1"/>
    <col min="10762" max="11008" width="9.140625" style="5"/>
    <col min="11009" max="11009" width="3.5703125" style="5" customWidth="1"/>
    <col min="11010" max="11010" width="40.85546875" style="5" customWidth="1"/>
    <col min="11011" max="11011" width="5.140625" style="5" customWidth="1"/>
    <col min="11012" max="11013" width="4.28515625" style="5" customWidth="1"/>
    <col min="11014" max="11014" width="8.5703125" style="5" customWidth="1"/>
    <col min="11015" max="11015" width="6.7109375" style="5" customWidth="1"/>
    <col min="11016" max="11016" width="11.28515625" style="5" customWidth="1"/>
    <col min="11017" max="11017" width="12.28515625" style="5" customWidth="1"/>
    <col min="11018" max="11264" width="9.140625" style="5"/>
    <col min="11265" max="11265" width="3.5703125" style="5" customWidth="1"/>
    <col min="11266" max="11266" width="40.85546875" style="5" customWidth="1"/>
    <col min="11267" max="11267" width="5.140625" style="5" customWidth="1"/>
    <col min="11268" max="11269" width="4.28515625" style="5" customWidth="1"/>
    <col min="11270" max="11270" width="8.5703125" style="5" customWidth="1"/>
    <col min="11271" max="11271" width="6.7109375" style="5" customWidth="1"/>
    <col min="11272" max="11272" width="11.28515625" style="5" customWidth="1"/>
    <col min="11273" max="11273" width="12.28515625" style="5" customWidth="1"/>
    <col min="11274" max="11520" width="9.140625" style="5"/>
    <col min="11521" max="11521" width="3.5703125" style="5" customWidth="1"/>
    <col min="11522" max="11522" width="40.85546875" style="5" customWidth="1"/>
    <col min="11523" max="11523" width="5.140625" style="5" customWidth="1"/>
    <col min="11524" max="11525" width="4.28515625" style="5" customWidth="1"/>
    <col min="11526" max="11526" width="8.5703125" style="5" customWidth="1"/>
    <col min="11527" max="11527" width="6.7109375" style="5" customWidth="1"/>
    <col min="11528" max="11528" width="11.28515625" style="5" customWidth="1"/>
    <col min="11529" max="11529" width="12.28515625" style="5" customWidth="1"/>
    <col min="11530" max="11776" width="9.140625" style="5"/>
    <col min="11777" max="11777" width="3.5703125" style="5" customWidth="1"/>
    <col min="11778" max="11778" width="40.85546875" style="5" customWidth="1"/>
    <col min="11779" max="11779" width="5.140625" style="5" customWidth="1"/>
    <col min="11780" max="11781" width="4.28515625" style="5" customWidth="1"/>
    <col min="11782" max="11782" width="8.5703125" style="5" customWidth="1"/>
    <col min="11783" max="11783" width="6.7109375" style="5" customWidth="1"/>
    <col min="11784" max="11784" width="11.28515625" style="5" customWidth="1"/>
    <col min="11785" max="11785" width="12.28515625" style="5" customWidth="1"/>
    <col min="11786" max="12032" width="9.140625" style="5"/>
    <col min="12033" max="12033" width="3.5703125" style="5" customWidth="1"/>
    <col min="12034" max="12034" width="40.85546875" style="5" customWidth="1"/>
    <col min="12035" max="12035" width="5.140625" style="5" customWidth="1"/>
    <col min="12036" max="12037" width="4.28515625" style="5" customWidth="1"/>
    <col min="12038" max="12038" width="8.5703125" style="5" customWidth="1"/>
    <col min="12039" max="12039" width="6.7109375" style="5" customWidth="1"/>
    <col min="12040" max="12040" width="11.28515625" style="5" customWidth="1"/>
    <col min="12041" max="12041" width="12.28515625" style="5" customWidth="1"/>
    <col min="12042" max="12288" width="9.140625" style="5"/>
    <col min="12289" max="12289" width="3.5703125" style="5" customWidth="1"/>
    <col min="12290" max="12290" width="40.85546875" style="5" customWidth="1"/>
    <col min="12291" max="12291" width="5.140625" style="5" customWidth="1"/>
    <col min="12292" max="12293" width="4.28515625" style="5" customWidth="1"/>
    <col min="12294" max="12294" width="8.5703125" style="5" customWidth="1"/>
    <col min="12295" max="12295" width="6.7109375" style="5" customWidth="1"/>
    <col min="12296" max="12296" width="11.28515625" style="5" customWidth="1"/>
    <col min="12297" max="12297" width="12.28515625" style="5" customWidth="1"/>
    <col min="12298" max="12544" width="9.140625" style="5"/>
    <col min="12545" max="12545" width="3.5703125" style="5" customWidth="1"/>
    <col min="12546" max="12546" width="40.85546875" style="5" customWidth="1"/>
    <col min="12547" max="12547" width="5.140625" style="5" customWidth="1"/>
    <col min="12548" max="12549" width="4.28515625" style="5" customWidth="1"/>
    <col min="12550" max="12550" width="8.5703125" style="5" customWidth="1"/>
    <col min="12551" max="12551" width="6.7109375" style="5" customWidth="1"/>
    <col min="12552" max="12552" width="11.28515625" style="5" customWidth="1"/>
    <col min="12553" max="12553" width="12.28515625" style="5" customWidth="1"/>
    <col min="12554" max="12800" width="9.140625" style="5"/>
    <col min="12801" max="12801" width="3.5703125" style="5" customWidth="1"/>
    <col min="12802" max="12802" width="40.85546875" style="5" customWidth="1"/>
    <col min="12803" max="12803" width="5.140625" style="5" customWidth="1"/>
    <col min="12804" max="12805" width="4.28515625" style="5" customWidth="1"/>
    <col min="12806" max="12806" width="8.5703125" style="5" customWidth="1"/>
    <col min="12807" max="12807" width="6.7109375" style="5" customWidth="1"/>
    <col min="12808" max="12808" width="11.28515625" style="5" customWidth="1"/>
    <col min="12809" max="12809" width="12.28515625" style="5" customWidth="1"/>
    <col min="12810" max="13056" width="9.140625" style="5"/>
    <col min="13057" max="13057" width="3.5703125" style="5" customWidth="1"/>
    <col min="13058" max="13058" width="40.85546875" style="5" customWidth="1"/>
    <col min="13059" max="13059" width="5.140625" style="5" customWidth="1"/>
    <col min="13060" max="13061" width="4.28515625" style="5" customWidth="1"/>
    <col min="13062" max="13062" width="8.5703125" style="5" customWidth="1"/>
    <col min="13063" max="13063" width="6.7109375" style="5" customWidth="1"/>
    <col min="13064" max="13064" width="11.28515625" style="5" customWidth="1"/>
    <col min="13065" max="13065" width="12.28515625" style="5" customWidth="1"/>
    <col min="13066" max="13312" width="9.140625" style="5"/>
    <col min="13313" max="13313" width="3.5703125" style="5" customWidth="1"/>
    <col min="13314" max="13314" width="40.85546875" style="5" customWidth="1"/>
    <col min="13315" max="13315" width="5.140625" style="5" customWidth="1"/>
    <col min="13316" max="13317" width="4.28515625" style="5" customWidth="1"/>
    <col min="13318" max="13318" width="8.5703125" style="5" customWidth="1"/>
    <col min="13319" max="13319" width="6.7109375" style="5" customWidth="1"/>
    <col min="13320" max="13320" width="11.28515625" style="5" customWidth="1"/>
    <col min="13321" max="13321" width="12.28515625" style="5" customWidth="1"/>
    <col min="13322" max="13568" width="9.140625" style="5"/>
    <col min="13569" max="13569" width="3.5703125" style="5" customWidth="1"/>
    <col min="13570" max="13570" width="40.85546875" style="5" customWidth="1"/>
    <col min="13571" max="13571" width="5.140625" style="5" customWidth="1"/>
    <col min="13572" max="13573" width="4.28515625" style="5" customWidth="1"/>
    <col min="13574" max="13574" width="8.5703125" style="5" customWidth="1"/>
    <col min="13575" max="13575" width="6.7109375" style="5" customWidth="1"/>
    <col min="13576" max="13576" width="11.28515625" style="5" customWidth="1"/>
    <col min="13577" max="13577" width="12.28515625" style="5" customWidth="1"/>
    <col min="13578" max="13824" width="9.140625" style="5"/>
    <col min="13825" max="13825" width="3.5703125" style="5" customWidth="1"/>
    <col min="13826" max="13826" width="40.85546875" style="5" customWidth="1"/>
    <col min="13827" max="13827" width="5.140625" style="5" customWidth="1"/>
    <col min="13828" max="13829" width="4.28515625" style="5" customWidth="1"/>
    <col min="13830" max="13830" width="8.5703125" style="5" customWidth="1"/>
    <col min="13831" max="13831" width="6.7109375" style="5" customWidth="1"/>
    <col min="13832" max="13832" width="11.28515625" style="5" customWidth="1"/>
    <col min="13833" max="13833" width="12.28515625" style="5" customWidth="1"/>
    <col min="13834" max="14080" width="9.140625" style="5"/>
    <col min="14081" max="14081" width="3.5703125" style="5" customWidth="1"/>
    <col min="14082" max="14082" width="40.85546875" style="5" customWidth="1"/>
    <col min="14083" max="14083" width="5.140625" style="5" customWidth="1"/>
    <col min="14084" max="14085" width="4.28515625" style="5" customWidth="1"/>
    <col min="14086" max="14086" width="8.5703125" style="5" customWidth="1"/>
    <col min="14087" max="14087" width="6.7109375" style="5" customWidth="1"/>
    <col min="14088" max="14088" width="11.28515625" style="5" customWidth="1"/>
    <col min="14089" max="14089" width="12.28515625" style="5" customWidth="1"/>
    <col min="14090" max="14336" width="9.140625" style="5"/>
    <col min="14337" max="14337" width="3.5703125" style="5" customWidth="1"/>
    <col min="14338" max="14338" width="40.85546875" style="5" customWidth="1"/>
    <col min="14339" max="14339" width="5.140625" style="5" customWidth="1"/>
    <col min="14340" max="14341" width="4.28515625" style="5" customWidth="1"/>
    <col min="14342" max="14342" width="8.5703125" style="5" customWidth="1"/>
    <col min="14343" max="14343" width="6.7109375" style="5" customWidth="1"/>
    <col min="14344" max="14344" width="11.28515625" style="5" customWidth="1"/>
    <col min="14345" max="14345" width="12.28515625" style="5" customWidth="1"/>
    <col min="14346" max="14592" width="9.140625" style="5"/>
    <col min="14593" max="14593" width="3.5703125" style="5" customWidth="1"/>
    <col min="14594" max="14594" width="40.85546875" style="5" customWidth="1"/>
    <col min="14595" max="14595" width="5.140625" style="5" customWidth="1"/>
    <col min="14596" max="14597" width="4.28515625" style="5" customWidth="1"/>
    <col min="14598" max="14598" width="8.5703125" style="5" customWidth="1"/>
    <col min="14599" max="14599" width="6.7109375" style="5" customWidth="1"/>
    <col min="14600" max="14600" width="11.28515625" style="5" customWidth="1"/>
    <col min="14601" max="14601" width="12.28515625" style="5" customWidth="1"/>
    <col min="14602" max="14848" width="9.140625" style="5"/>
    <col min="14849" max="14849" width="3.5703125" style="5" customWidth="1"/>
    <col min="14850" max="14850" width="40.85546875" style="5" customWidth="1"/>
    <col min="14851" max="14851" width="5.140625" style="5" customWidth="1"/>
    <col min="14852" max="14853" width="4.28515625" style="5" customWidth="1"/>
    <col min="14854" max="14854" width="8.5703125" style="5" customWidth="1"/>
    <col min="14855" max="14855" width="6.7109375" style="5" customWidth="1"/>
    <col min="14856" max="14856" width="11.28515625" style="5" customWidth="1"/>
    <col min="14857" max="14857" width="12.28515625" style="5" customWidth="1"/>
    <col min="14858" max="15104" width="9.140625" style="5"/>
    <col min="15105" max="15105" width="3.5703125" style="5" customWidth="1"/>
    <col min="15106" max="15106" width="40.85546875" style="5" customWidth="1"/>
    <col min="15107" max="15107" width="5.140625" style="5" customWidth="1"/>
    <col min="15108" max="15109" width="4.28515625" style="5" customWidth="1"/>
    <col min="15110" max="15110" width="8.5703125" style="5" customWidth="1"/>
    <col min="15111" max="15111" width="6.7109375" style="5" customWidth="1"/>
    <col min="15112" max="15112" width="11.28515625" style="5" customWidth="1"/>
    <col min="15113" max="15113" width="12.28515625" style="5" customWidth="1"/>
    <col min="15114" max="15360" width="9.140625" style="5"/>
    <col min="15361" max="15361" width="3.5703125" style="5" customWidth="1"/>
    <col min="15362" max="15362" width="40.85546875" style="5" customWidth="1"/>
    <col min="15363" max="15363" width="5.140625" style="5" customWidth="1"/>
    <col min="15364" max="15365" width="4.28515625" style="5" customWidth="1"/>
    <col min="15366" max="15366" width="8.5703125" style="5" customWidth="1"/>
    <col min="15367" max="15367" width="6.7109375" style="5" customWidth="1"/>
    <col min="15368" max="15368" width="11.28515625" style="5" customWidth="1"/>
    <col min="15369" max="15369" width="12.28515625" style="5" customWidth="1"/>
    <col min="15370" max="15616" width="9.140625" style="5"/>
    <col min="15617" max="15617" width="3.5703125" style="5" customWidth="1"/>
    <col min="15618" max="15618" width="40.85546875" style="5" customWidth="1"/>
    <col min="15619" max="15619" width="5.140625" style="5" customWidth="1"/>
    <col min="15620" max="15621" width="4.28515625" style="5" customWidth="1"/>
    <col min="15622" max="15622" width="8.5703125" style="5" customWidth="1"/>
    <col min="15623" max="15623" width="6.7109375" style="5" customWidth="1"/>
    <col min="15624" max="15624" width="11.28515625" style="5" customWidth="1"/>
    <col min="15625" max="15625" width="12.28515625" style="5" customWidth="1"/>
    <col min="15626" max="15872" width="9.140625" style="5"/>
    <col min="15873" max="15873" width="3.5703125" style="5" customWidth="1"/>
    <col min="15874" max="15874" width="40.85546875" style="5" customWidth="1"/>
    <col min="15875" max="15875" width="5.140625" style="5" customWidth="1"/>
    <col min="15876" max="15877" width="4.28515625" style="5" customWidth="1"/>
    <col min="15878" max="15878" width="8.5703125" style="5" customWidth="1"/>
    <col min="15879" max="15879" width="6.7109375" style="5" customWidth="1"/>
    <col min="15880" max="15880" width="11.28515625" style="5" customWidth="1"/>
    <col min="15881" max="15881" width="12.28515625" style="5" customWidth="1"/>
    <col min="15882" max="16128" width="9.140625" style="5"/>
    <col min="16129" max="16129" width="3.5703125" style="5" customWidth="1"/>
    <col min="16130" max="16130" width="40.85546875" style="5" customWidth="1"/>
    <col min="16131" max="16131" width="5.140625" style="5" customWidth="1"/>
    <col min="16132" max="16133" width="4.28515625" style="5" customWidth="1"/>
    <col min="16134" max="16134" width="8.5703125" style="5" customWidth="1"/>
    <col min="16135" max="16135" width="6.7109375" style="5" customWidth="1"/>
    <col min="16136" max="16136" width="11.28515625" style="5" customWidth="1"/>
    <col min="16137" max="16137" width="12.28515625" style="5" customWidth="1"/>
    <col min="16138" max="16384" width="9.140625" style="5"/>
  </cols>
  <sheetData>
    <row r="1" spans="1:13" ht="158.25" customHeight="1">
      <c r="F1" s="231" t="s">
        <v>90</v>
      </c>
      <c r="G1" s="231"/>
      <c r="H1" s="231"/>
      <c r="I1" s="231"/>
    </row>
    <row r="2" spans="1:13" ht="21.75" customHeight="1">
      <c r="G2" s="16"/>
      <c r="H2" s="16"/>
      <c r="I2" s="16"/>
    </row>
    <row r="3" spans="1:13" s="1" customFormat="1" ht="37.5" customHeight="1">
      <c r="A3" s="225" t="s">
        <v>85</v>
      </c>
      <c r="B3" s="225"/>
      <c r="C3" s="225"/>
      <c r="D3" s="225"/>
      <c r="E3" s="225"/>
      <c r="F3" s="225"/>
      <c r="G3" s="225"/>
      <c r="H3" s="225"/>
      <c r="I3" s="226"/>
    </row>
    <row r="4" spans="1:13" s="7" customFormat="1" ht="15.75">
      <c r="A4" s="6"/>
      <c r="B4" s="6"/>
      <c r="C4" s="6"/>
      <c r="D4" s="6"/>
      <c r="E4" s="6"/>
      <c r="F4" s="136"/>
      <c r="G4" s="230" t="s">
        <v>11</v>
      </c>
      <c r="H4" s="230"/>
      <c r="I4" s="230"/>
    </row>
    <row r="5" spans="1:13" s="10" customFormat="1" ht="76.5" customHeight="1">
      <c r="A5" s="31" t="s">
        <v>4</v>
      </c>
      <c r="B5" s="31" t="s">
        <v>5</v>
      </c>
      <c r="C5" s="28" t="s">
        <v>13</v>
      </c>
      <c r="D5" s="29" t="s">
        <v>14</v>
      </c>
      <c r="E5" s="29" t="s">
        <v>15</v>
      </c>
      <c r="F5" s="29" t="s">
        <v>16</v>
      </c>
      <c r="G5" s="29" t="s">
        <v>17</v>
      </c>
      <c r="H5" s="28" t="s">
        <v>0</v>
      </c>
      <c r="I5" s="31" t="s">
        <v>18</v>
      </c>
    </row>
    <row r="6" spans="1:13" s="7" customFormat="1" ht="15.75">
      <c r="A6" s="45">
        <v>1</v>
      </c>
      <c r="B6" s="45">
        <v>2</v>
      </c>
      <c r="C6" s="29" t="s">
        <v>6</v>
      </c>
      <c r="D6" s="29" t="s">
        <v>7</v>
      </c>
      <c r="E6" s="29" t="s">
        <v>8</v>
      </c>
      <c r="F6" s="29" t="s">
        <v>9</v>
      </c>
      <c r="G6" s="29" t="s">
        <v>10</v>
      </c>
      <c r="H6" s="45">
        <v>8</v>
      </c>
      <c r="I6" s="45">
        <v>9</v>
      </c>
    </row>
    <row r="7" spans="1:13" s="7" customFormat="1" ht="19.5" customHeight="1">
      <c r="A7" s="59"/>
      <c r="B7" s="85" t="str">
        <f>'[1]9 стр 2017'!B7</f>
        <v>Общегосударственные вопросы</v>
      </c>
      <c r="C7" s="86" t="s">
        <v>26</v>
      </c>
      <c r="D7" s="86" t="s">
        <v>20</v>
      </c>
      <c r="E7" s="86"/>
      <c r="F7" s="86"/>
      <c r="G7" s="86"/>
      <c r="H7" s="93"/>
      <c r="I7" s="93">
        <f>I8+I12+I16+I19</f>
        <v>5489.7171540000008</v>
      </c>
      <c r="M7" s="7">
        <v>4939.3</v>
      </c>
    </row>
    <row r="8" spans="1:13" s="7" customFormat="1" ht="65.25" customHeight="1">
      <c r="A8" s="59"/>
      <c r="B8" s="85" t="s">
        <v>29</v>
      </c>
      <c r="C8" s="87" t="s">
        <v>26</v>
      </c>
      <c r="D8" s="87" t="s">
        <v>20</v>
      </c>
      <c r="E8" s="87" t="s">
        <v>25</v>
      </c>
      <c r="F8" s="86"/>
      <c r="G8" s="86"/>
      <c r="H8" s="93"/>
      <c r="I8" s="93">
        <f>I9</f>
        <v>662.71018800000002</v>
      </c>
      <c r="L8" s="7">
        <v>3475.55</v>
      </c>
    </row>
    <row r="9" spans="1:13" s="8" customFormat="1" ht="17.25" customHeight="1">
      <c r="A9" s="60"/>
      <c r="B9" s="61" t="s">
        <v>30</v>
      </c>
      <c r="C9" s="28" t="s">
        <v>26</v>
      </c>
      <c r="D9" s="28" t="s">
        <v>20</v>
      </c>
      <c r="E9" s="28" t="s">
        <v>25</v>
      </c>
      <c r="F9" s="28" t="s">
        <v>28</v>
      </c>
      <c r="G9" s="28"/>
      <c r="H9" s="94">
        <f>H10+H11</f>
        <v>263.93153000000001</v>
      </c>
      <c r="I9" s="94">
        <f>I10+I11</f>
        <v>662.71018800000002</v>
      </c>
    </row>
    <row r="10" spans="1:13" s="10" customFormat="1" ht="32.25" customHeight="1">
      <c r="A10" s="59"/>
      <c r="B10" s="61" t="s">
        <v>33</v>
      </c>
      <c r="C10" s="29" t="s">
        <v>26</v>
      </c>
      <c r="D10" s="28" t="s">
        <v>20</v>
      </c>
      <c r="E10" s="28" t="s">
        <v>25</v>
      </c>
      <c r="F10" s="28" t="s">
        <v>28</v>
      </c>
      <c r="G10" s="28" t="s">
        <v>31</v>
      </c>
      <c r="H10" s="94">
        <v>202.71239</v>
      </c>
      <c r="I10" s="94">
        <v>508.99400000000003</v>
      </c>
    </row>
    <row r="11" spans="1:13" ht="65.25" customHeight="1">
      <c r="A11" s="59"/>
      <c r="B11" s="61" t="s">
        <v>34</v>
      </c>
      <c r="C11" s="29" t="s">
        <v>26</v>
      </c>
      <c r="D11" s="29" t="s">
        <v>20</v>
      </c>
      <c r="E11" s="29" t="s">
        <v>25</v>
      </c>
      <c r="F11" s="29" t="s">
        <v>28</v>
      </c>
      <c r="G11" s="29" t="s">
        <v>32</v>
      </c>
      <c r="H11" s="95">
        <v>61.219140000000003</v>
      </c>
      <c r="I11" s="95">
        <f>I10*30.2/100</f>
        <v>153.71618799999999</v>
      </c>
    </row>
    <row r="12" spans="1:13" s="7" customFormat="1" ht="64.5" customHeight="1">
      <c r="A12" s="59"/>
      <c r="B12" s="85" t="s">
        <v>29</v>
      </c>
      <c r="C12" s="87" t="s">
        <v>26</v>
      </c>
      <c r="D12" s="87" t="s">
        <v>20</v>
      </c>
      <c r="E12" s="86"/>
      <c r="F12" s="86"/>
      <c r="G12" s="86"/>
      <c r="H12" s="93"/>
      <c r="I12" s="93">
        <f>I13</f>
        <v>380.280348</v>
      </c>
    </row>
    <row r="13" spans="1:13" s="8" customFormat="1" ht="16.5" customHeight="1">
      <c r="A13" s="59"/>
      <c r="B13" s="61" t="str">
        <f>'[1]9 стр 2017'!B13</f>
        <v>Высшее должностное лицо сельского поселения</v>
      </c>
      <c r="C13" s="28" t="s">
        <v>26</v>
      </c>
      <c r="D13" s="28" t="s">
        <v>20</v>
      </c>
      <c r="E13" s="28" t="s">
        <v>35</v>
      </c>
      <c r="F13" s="28" t="s">
        <v>36</v>
      </c>
      <c r="G13" s="28"/>
      <c r="H13" s="94">
        <f>H14+H15</f>
        <v>40.698909999999998</v>
      </c>
      <c r="I13" s="94">
        <f>I14+I15</f>
        <v>380.280348</v>
      </c>
    </row>
    <row r="14" spans="1:13" s="10" customFormat="1" ht="37.5" customHeight="1">
      <c r="A14" s="59"/>
      <c r="B14" s="61" t="str">
        <f>'[1]9 стр 2017'!B14</f>
        <v>Фонд оплаты труда государственных (муниципальных) органов</v>
      </c>
      <c r="C14" s="29" t="s">
        <v>26</v>
      </c>
      <c r="D14" s="28" t="s">
        <v>20</v>
      </c>
      <c r="E14" s="28" t="s">
        <v>35</v>
      </c>
      <c r="F14" s="28" t="s">
        <v>36</v>
      </c>
      <c r="G14" s="28" t="s">
        <v>31</v>
      </c>
      <c r="H14" s="94">
        <v>31.22804</v>
      </c>
      <c r="I14" s="94">
        <v>292.07400000000001</v>
      </c>
    </row>
    <row r="15" spans="1:13" s="7" customFormat="1" ht="76.5" customHeight="1">
      <c r="A15" s="59"/>
      <c r="B15" s="61" t="str">
        <f>'[1]9 стр 2017'!B15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15" s="28" t="s">
        <v>26</v>
      </c>
      <c r="D15" s="28" t="s">
        <v>20</v>
      </c>
      <c r="E15" s="28" t="s">
        <v>35</v>
      </c>
      <c r="F15" s="28" t="s">
        <v>36</v>
      </c>
      <c r="G15" s="28" t="s">
        <v>32</v>
      </c>
      <c r="H15" s="94">
        <v>9.4708699999999997</v>
      </c>
      <c r="I15" s="94">
        <f>I14*30.2%</f>
        <v>88.206348000000006</v>
      </c>
    </row>
    <row r="16" spans="1:13" ht="20.25" customHeight="1">
      <c r="A16" s="46"/>
      <c r="B16" s="85" t="s">
        <v>2</v>
      </c>
      <c r="C16" s="87" t="s">
        <v>26</v>
      </c>
      <c r="D16" s="86" t="s">
        <v>20</v>
      </c>
      <c r="E16" s="88" t="s">
        <v>37</v>
      </c>
      <c r="F16" s="88"/>
      <c r="G16" s="88"/>
      <c r="H16" s="96"/>
      <c r="I16" s="96">
        <f>I17</f>
        <v>50</v>
      </c>
    </row>
    <row r="17" spans="1:9" s="8" customFormat="1" ht="32.25" customHeight="1">
      <c r="A17" s="46"/>
      <c r="B17" s="61" t="str">
        <f>'[1]9 стр 2017'!B17</f>
        <v xml:space="preserve">Резервный фонд администрации муниципального образования Соузгинское сельское поселение </v>
      </c>
      <c r="C17" s="28" t="s">
        <v>26</v>
      </c>
      <c r="D17" s="28" t="s">
        <v>20</v>
      </c>
      <c r="E17" s="62" t="s">
        <v>37</v>
      </c>
      <c r="F17" s="62" t="s">
        <v>38</v>
      </c>
      <c r="G17" s="62"/>
      <c r="H17" s="97"/>
      <c r="I17" s="97">
        <v>50</v>
      </c>
    </row>
    <row r="18" spans="1:9" ht="19.5" customHeight="1">
      <c r="A18" s="46"/>
      <c r="B18" s="61" t="str">
        <f>'[1]9 стр 2017'!B18</f>
        <v>Резервные средства</v>
      </c>
      <c r="C18" s="29" t="s">
        <v>26</v>
      </c>
      <c r="D18" s="28" t="s">
        <v>20</v>
      </c>
      <c r="E18" s="62" t="s">
        <v>37</v>
      </c>
      <c r="F18" s="62" t="s">
        <v>38</v>
      </c>
      <c r="G18" s="62" t="s">
        <v>39</v>
      </c>
      <c r="H18" s="97"/>
      <c r="I18" s="138">
        <v>50</v>
      </c>
    </row>
    <row r="19" spans="1:9" ht="20.25" customHeight="1">
      <c r="A19" s="46"/>
      <c r="B19" s="85" t="str">
        <f>'[1]9 стр 2017'!B19</f>
        <v>Другие общегосударственные вопросы</v>
      </c>
      <c r="C19" s="86" t="s">
        <v>26</v>
      </c>
      <c r="D19" s="86" t="s">
        <v>20</v>
      </c>
      <c r="E19" s="88" t="s">
        <v>21</v>
      </c>
      <c r="F19" s="88"/>
      <c r="G19" s="88"/>
      <c r="H19" s="96"/>
      <c r="I19" s="96">
        <f>I20+I27+I29</f>
        <v>4396.7266180000006</v>
      </c>
    </row>
    <row r="20" spans="1:9" ht="31.5">
      <c r="A20" s="46"/>
      <c r="B20" s="61" t="str">
        <f>'[1]9 стр 2017'!B20</f>
        <v>Централизованное обслуживание администрации сельского поселения</v>
      </c>
      <c r="C20" s="29" t="s">
        <v>26</v>
      </c>
      <c r="D20" s="28" t="s">
        <v>20</v>
      </c>
      <c r="E20" s="62" t="s">
        <v>21</v>
      </c>
      <c r="F20" s="62" t="s">
        <v>40</v>
      </c>
      <c r="G20" s="62"/>
      <c r="H20" s="97"/>
      <c r="I20" s="97">
        <f>I21+I22+I23+I24+I25+I26</f>
        <v>2022.7266180000001</v>
      </c>
    </row>
    <row r="21" spans="1:9" ht="31.5">
      <c r="A21" s="46"/>
      <c r="B21" s="61" t="str">
        <f>'[1]9 стр 2017'!B21</f>
        <v>Фонд оплаты труда государственных (муниципальных) органов</v>
      </c>
      <c r="C21" s="28" t="s">
        <v>26</v>
      </c>
      <c r="D21" s="29" t="s">
        <v>20</v>
      </c>
      <c r="E21" s="137" t="s">
        <v>21</v>
      </c>
      <c r="F21" s="137" t="s">
        <v>40</v>
      </c>
      <c r="G21" s="137" t="s">
        <v>31</v>
      </c>
      <c r="H21" s="139">
        <v>-303.88560000000001</v>
      </c>
      <c r="I21" s="139">
        <v>1389.9590000000001</v>
      </c>
    </row>
    <row r="22" spans="1:9" ht="63">
      <c r="A22" s="46"/>
      <c r="B22" s="65" t="str">
        <f>'[1]9 стр 2017'!B22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22" s="29" t="s">
        <v>26</v>
      </c>
      <c r="D22" s="29" t="s">
        <v>20</v>
      </c>
      <c r="E22" s="137" t="s">
        <v>21</v>
      </c>
      <c r="F22" s="137" t="s">
        <v>40</v>
      </c>
      <c r="G22" s="137" t="s">
        <v>32</v>
      </c>
      <c r="H22" s="139">
        <v>-94.790400000000005</v>
      </c>
      <c r="I22" s="139">
        <f>I21*30.2/100</f>
        <v>419.76761800000003</v>
      </c>
    </row>
    <row r="23" spans="1:9" ht="31.5">
      <c r="A23" s="46"/>
      <c r="B23" s="61" t="str">
        <f>'[1]9 стр 2017'!B23</f>
        <v>Закупка товаров, работ, услуг в сфере информационно-коммуникационных технологий</v>
      </c>
      <c r="C23" s="28" t="s">
        <v>26</v>
      </c>
      <c r="D23" s="29" t="s">
        <v>20</v>
      </c>
      <c r="E23" s="137" t="s">
        <v>21</v>
      </c>
      <c r="F23" s="137" t="s">
        <v>40</v>
      </c>
      <c r="G23" s="137" t="s">
        <v>41</v>
      </c>
      <c r="H23" s="139">
        <v>11.4</v>
      </c>
      <c r="I23" s="139">
        <v>160</v>
      </c>
    </row>
    <row r="24" spans="1:9" ht="31.5">
      <c r="A24" s="46">
        <v>80</v>
      </c>
      <c r="B24" s="66" t="str">
        <f>'[1]9 стр 2017'!B25</f>
        <v>Уплата налога на имущество организаций и земельного налога</v>
      </c>
      <c r="C24" s="28" t="s">
        <v>26</v>
      </c>
      <c r="D24" s="29" t="s">
        <v>20</v>
      </c>
      <c r="E24" s="137" t="s">
        <v>21</v>
      </c>
      <c r="F24" s="137" t="s">
        <v>40</v>
      </c>
      <c r="G24" s="137" t="s">
        <v>43</v>
      </c>
      <c r="H24" s="97"/>
      <c r="I24" s="97">
        <v>35</v>
      </c>
    </row>
    <row r="25" spans="1:9" ht="15.75">
      <c r="A25" s="46"/>
      <c r="B25" s="66" t="str">
        <f>'[1]9 стр 2017'!B26</f>
        <v>Уплата прочих налогов, сборов</v>
      </c>
      <c r="C25" s="29" t="s">
        <v>26</v>
      </c>
      <c r="D25" s="29" t="s">
        <v>20</v>
      </c>
      <c r="E25" s="137" t="s">
        <v>21</v>
      </c>
      <c r="F25" s="137" t="s">
        <v>40</v>
      </c>
      <c r="G25" s="137" t="s">
        <v>44</v>
      </c>
      <c r="H25" s="97"/>
      <c r="I25" s="97">
        <v>8</v>
      </c>
    </row>
    <row r="26" spans="1:9" ht="15.75">
      <c r="A26" s="46"/>
      <c r="B26" s="66" t="str">
        <f>'[1]9 стр 2017'!B27</f>
        <v>Уплата иных платежей</v>
      </c>
      <c r="C26" s="28" t="s">
        <v>26</v>
      </c>
      <c r="D26" s="29" t="s">
        <v>20</v>
      </c>
      <c r="E26" s="137" t="s">
        <v>21</v>
      </c>
      <c r="F26" s="137" t="s">
        <v>40</v>
      </c>
      <c r="G26" s="137" t="s">
        <v>45</v>
      </c>
      <c r="H26" s="97"/>
      <c r="I26" s="97">
        <v>10</v>
      </c>
    </row>
    <row r="27" spans="1:9" ht="48" customHeight="1">
      <c r="A27" s="46"/>
      <c r="B27" s="66" t="s">
        <v>23</v>
      </c>
      <c r="C27" s="29" t="s">
        <v>26</v>
      </c>
      <c r="D27" s="29" t="s">
        <v>20</v>
      </c>
      <c r="E27" s="137" t="s">
        <v>21</v>
      </c>
      <c r="F27" s="137" t="s">
        <v>22</v>
      </c>
      <c r="G27" s="62"/>
      <c r="H27" s="97">
        <v>832.98</v>
      </c>
      <c r="I27" s="97">
        <v>1424.98</v>
      </c>
    </row>
    <row r="28" spans="1:9" ht="48" customHeight="1">
      <c r="A28" s="46"/>
      <c r="B28" s="140" t="str">
        <f>'[1]9 стр 2017'!B29</f>
        <v>Прочая закупка товаров, работ и услуг для обеспечения государственных (муниципальных) нужд</v>
      </c>
      <c r="C28" s="28" t="s">
        <v>26</v>
      </c>
      <c r="D28" s="29" t="s">
        <v>20</v>
      </c>
      <c r="E28" s="137" t="s">
        <v>21</v>
      </c>
      <c r="F28" s="137" t="s">
        <v>22</v>
      </c>
      <c r="G28" s="137" t="s">
        <v>42</v>
      </c>
      <c r="H28" s="139">
        <v>832.98</v>
      </c>
      <c r="I28" s="139">
        <v>1424.98</v>
      </c>
    </row>
    <row r="29" spans="1:9" ht="48" customHeight="1">
      <c r="A29" s="46"/>
      <c r="B29" s="140" t="str">
        <f>'[1]9 стр 2017'!B30</f>
        <v xml:space="preserve"> Расходы за счет средств дотации на выравнивание бюджетной обеспеченности поселений из бюджета муниципального образования "Майминский район"</v>
      </c>
      <c r="C29" s="29" t="s">
        <v>26</v>
      </c>
      <c r="D29" s="29" t="s">
        <v>20</v>
      </c>
      <c r="E29" s="137" t="s">
        <v>21</v>
      </c>
      <c r="F29" s="137" t="s">
        <v>46</v>
      </c>
      <c r="G29" s="137"/>
      <c r="H29" s="139">
        <v>29.95</v>
      </c>
      <c r="I29" s="139">
        <v>949.02</v>
      </c>
    </row>
    <row r="30" spans="1:9" ht="47.25" customHeight="1">
      <c r="A30" s="46"/>
      <c r="B30" s="140" t="str">
        <f>'[1]9 стр 2017'!B31</f>
        <v>Прочая закупка товаров, работ и услуг для обеспечения государственных (муниципальных) нужд</v>
      </c>
      <c r="C30" s="28" t="s">
        <v>26</v>
      </c>
      <c r="D30" s="29" t="s">
        <v>20</v>
      </c>
      <c r="E30" s="137" t="s">
        <v>21</v>
      </c>
      <c r="F30" s="137" t="s">
        <v>46</v>
      </c>
      <c r="G30" s="137" t="s">
        <v>42</v>
      </c>
      <c r="H30" s="139">
        <v>949.02</v>
      </c>
      <c r="I30" s="139">
        <v>949.02</v>
      </c>
    </row>
    <row r="31" spans="1:9" ht="15.75">
      <c r="A31" s="46"/>
      <c r="B31" s="141" t="str">
        <f>'[1]9 стр 2017'!B32</f>
        <v>Национальная оборона</v>
      </c>
      <c r="C31" s="87" t="s">
        <v>26</v>
      </c>
      <c r="D31" s="142" t="s">
        <v>25</v>
      </c>
      <c r="E31" s="142"/>
      <c r="F31" s="142"/>
      <c r="G31" s="142"/>
      <c r="H31" s="107"/>
      <c r="I31" s="107">
        <f>I32</f>
        <v>133.5</v>
      </c>
    </row>
    <row r="32" spans="1:9" ht="15.75">
      <c r="A32" s="46"/>
      <c r="B32" s="141" t="str">
        <f>'[1]9 стр 2017'!B33</f>
        <v>Мобилизационная и вневойсковая подготовка</v>
      </c>
      <c r="C32" s="86" t="s">
        <v>26</v>
      </c>
      <c r="D32" s="142" t="s">
        <v>25</v>
      </c>
      <c r="E32" s="142" t="s">
        <v>27</v>
      </c>
      <c r="F32" s="143"/>
      <c r="G32" s="142"/>
      <c r="H32" s="107"/>
      <c r="I32" s="107">
        <f>I33</f>
        <v>133.5</v>
      </c>
    </row>
    <row r="33" spans="1:9" ht="47.25">
      <c r="A33" s="46"/>
      <c r="B33" s="140" t="str">
        <f>'[1]9 стр 2017'!B34</f>
        <v>Осуществление первичного воинского учета на территориях, где отсутствуют военные комиссариаты</v>
      </c>
      <c r="C33" s="29" t="s">
        <v>26</v>
      </c>
      <c r="D33" s="137" t="s">
        <v>25</v>
      </c>
      <c r="E33" s="137" t="s">
        <v>27</v>
      </c>
      <c r="F33" s="137" t="s">
        <v>47</v>
      </c>
      <c r="G33" s="144"/>
      <c r="H33" s="145"/>
      <c r="I33" s="146">
        <f>I34+I35</f>
        <v>133.5</v>
      </c>
    </row>
    <row r="34" spans="1:9" ht="31.5">
      <c r="A34" s="46"/>
      <c r="B34" s="140" t="str">
        <f>'[1]9 стр 2017'!B35</f>
        <v>Фонд оплаты труда государственных (муниципальных) органов</v>
      </c>
      <c r="C34" s="28" t="s">
        <v>26</v>
      </c>
      <c r="D34" s="137" t="s">
        <v>25</v>
      </c>
      <c r="E34" s="137" t="s">
        <v>27</v>
      </c>
      <c r="F34" s="137" t="s">
        <v>47</v>
      </c>
      <c r="G34" s="137" t="s">
        <v>31</v>
      </c>
      <c r="H34" s="139">
        <v>40.204799999999999</v>
      </c>
      <c r="I34" s="139">
        <v>105.5</v>
      </c>
    </row>
    <row r="35" spans="1:9" ht="64.5" customHeight="1">
      <c r="A35" s="46"/>
      <c r="B35" s="140" t="str">
        <f>'[1]9 стр 2017'!B36</f>
        <v>Взносы по обязательному социальному страхованию на выплаты денежного содержания и иные выплаты работникам государственных (муниципальных) органов</v>
      </c>
      <c r="C35" s="29" t="s">
        <v>26</v>
      </c>
      <c r="D35" s="137" t="s">
        <v>25</v>
      </c>
      <c r="E35" s="137" t="s">
        <v>27</v>
      </c>
      <c r="F35" s="137" t="s">
        <v>47</v>
      </c>
      <c r="G35" s="137" t="s">
        <v>32</v>
      </c>
      <c r="H35" s="139">
        <v>17.395199999999999</v>
      </c>
      <c r="I35" s="139">
        <v>28</v>
      </c>
    </row>
    <row r="36" spans="1:9" ht="31.5">
      <c r="A36" s="46"/>
      <c r="B36" s="141" t="str">
        <f>'[1]9 стр 2017'!B37</f>
        <v>Национальная безопасность и правоохранительная деятельность</v>
      </c>
      <c r="C36" s="86" t="s">
        <v>26</v>
      </c>
      <c r="D36" s="142" t="s">
        <v>27</v>
      </c>
      <c r="E36" s="142"/>
      <c r="F36" s="142"/>
      <c r="G36" s="142"/>
      <c r="H36" s="107"/>
      <c r="I36" s="107">
        <f>I37</f>
        <v>34</v>
      </c>
    </row>
    <row r="37" spans="1:9" ht="47.25">
      <c r="A37" s="46"/>
      <c r="B37" s="141" t="str">
        <f>'[1]9 стр 2017'!B38</f>
        <v>Защита населения и территории от чрезвычайных ситуаций природного и техногенного характера, гражданская оборона</v>
      </c>
      <c r="C37" s="87" t="s">
        <v>26</v>
      </c>
      <c r="D37" s="142" t="s">
        <v>27</v>
      </c>
      <c r="E37" s="142" t="s">
        <v>48</v>
      </c>
      <c r="F37" s="142"/>
      <c r="G37" s="142"/>
      <c r="H37" s="107"/>
      <c r="I37" s="107">
        <f>I38</f>
        <v>34</v>
      </c>
    </row>
    <row r="38" spans="1:9" ht="31.5">
      <c r="A38" s="46"/>
      <c r="B38" s="140" t="str">
        <f>'[1]9 стр 2017'!B39</f>
        <v>Основное мероприятие «Устойчивое развитие систем жизнеобеспечения»</v>
      </c>
      <c r="C38" s="28" t="s">
        <v>26</v>
      </c>
      <c r="D38" s="137" t="s">
        <v>27</v>
      </c>
      <c r="E38" s="137" t="s">
        <v>48</v>
      </c>
      <c r="F38" s="137" t="s">
        <v>49</v>
      </c>
      <c r="G38" s="137"/>
      <c r="H38" s="139"/>
      <c r="I38" s="139">
        <v>34</v>
      </c>
    </row>
    <row r="39" spans="1:9" ht="47.25">
      <c r="A39" s="46"/>
      <c r="B39" s="140" t="str">
        <f>'[1]9 стр 2017'!B40</f>
        <v>Обеспечение первичных мер пожарной безопасности в границах населенных пунктов поселения</v>
      </c>
      <c r="C39" s="29" t="s">
        <v>26</v>
      </c>
      <c r="D39" s="137" t="s">
        <v>27</v>
      </c>
      <c r="E39" s="137" t="s">
        <v>48</v>
      </c>
      <c r="F39" s="137" t="s">
        <v>49</v>
      </c>
      <c r="G39" s="137"/>
      <c r="H39" s="139"/>
      <c r="I39" s="139">
        <v>34</v>
      </c>
    </row>
    <row r="40" spans="1:9" ht="94.5">
      <c r="A40" s="46"/>
      <c r="B40" s="140" t="str">
        <f>'[1]9 стр 2017'!B41</f>
        <v>Обеспечение первичных мер пожарной безопасности в границах населенных пунктов поселения в части изготовления листовочного материала, проведения разъяснительной работы с населением, содержания противопожарных водоемов и иных мероприятий</v>
      </c>
      <c r="C40" s="28" t="s">
        <v>26</v>
      </c>
      <c r="D40" s="137" t="s">
        <v>27</v>
      </c>
      <c r="E40" s="137" t="s">
        <v>48</v>
      </c>
      <c r="F40" s="137" t="s">
        <v>50</v>
      </c>
      <c r="G40" s="137"/>
      <c r="H40" s="139"/>
      <c r="I40" s="139">
        <v>34</v>
      </c>
    </row>
    <row r="41" spans="1:9" ht="47.25">
      <c r="A41" s="46"/>
      <c r="B41" s="140" t="str">
        <f>'[1]9 стр 2017'!B42</f>
        <v>Прочая закупка товаров, работ и услуг для обеспечения государственных (муниципальных) нужд</v>
      </c>
      <c r="C41" s="29" t="s">
        <v>26</v>
      </c>
      <c r="D41" s="137" t="s">
        <v>27</v>
      </c>
      <c r="E41" s="137" t="s">
        <v>48</v>
      </c>
      <c r="F41" s="137" t="s">
        <v>50</v>
      </c>
      <c r="G41" s="137" t="s">
        <v>42</v>
      </c>
      <c r="H41" s="139"/>
      <c r="I41" s="147">
        <v>34</v>
      </c>
    </row>
    <row r="42" spans="1:9" ht="15.75">
      <c r="A42" s="46"/>
      <c r="B42" s="141" t="str">
        <f>'[1]9 стр 2017'!B43</f>
        <v>Жилищно-коммунальное хозяйство</v>
      </c>
      <c r="C42" s="86" t="s">
        <v>26</v>
      </c>
      <c r="D42" s="142" t="s">
        <v>51</v>
      </c>
      <c r="E42" s="142"/>
      <c r="F42" s="142"/>
      <c r="G42" s="142"/>
      <c r="H42" s="107"/>
      <c r="I42" s="107">
        <f>I43</f>
        <v>1189.6599999999999</v>
      </c>
    </row>
    <row r="43" spans="1:9" ht="15.75">
      <c r="A43" s="46"/>
      <c r="B43" s="141" t="str">
        <f>'[1]9 стр 2017'!B44</f>
        <v>Благоустройство</v>
      </c>
      <c r="C43" s="87" t="s">
        <v>26</v>
      </c>
      <c r="D43" s="142" t="s">
        <v>51</v>
      </c>
      <c r="E43" s="142" t="s">
        <v>27</v>
      </c>
      <c r="F43" s="142"/>
      <c r="G43" s="142"/>
      <c r="H43" s="107"/>
      <c r="I43" s="107">
        <f>I44</f>
        <v>1189.6599999999999</v>
      </c>
    </row>
    <row r="44" spans="1:9" ht="31.5">
      <c r="A44" s="46"/>
      <c r="B44" s="140" t="str">
        <f>'[1]9 стр 2017'!B45</f>
        <v>Основное мероприятие «Устойчивое развитие систем жизнеобеспечения»</v>
      </c>
      <c r="C44" s="28" t="s">
        <v>26</v>
      </c>
      <c r="D44" s="137" t="s">
        <v>51</v>
      </c>
      <c r="E44" s="137" t="s">
        <v>27</v>
      </c>
      <c r="F44" s="137" t="s">
        <v>52</v>
      </c>
      <c r="G44" s="137"/>
      <c r="H44" s="139"/>
      <c r="I44" s="139">
        <f>I45+I47+I49+I53</f>
        <v>1189.6599999999999</v>
      </c>
    </row>
    <row r="45" spans="1:9" ht="47.25" customHeight="1">
      <c r="A45" s="46"/>
      <c r="B45" s="140" t="str">
        <f>'[1]9 стр 2017'!B46</f>
        <v>Межбюджетные трансферты на осуществление переданных полномочий по дорожной деятельности в отношении дорог местного значени</v>
      </c>
      <c r="C45" s="29" t="s">
        <v>26</v>
      </c>
      <c r="D45" s="137" t="s">
        <v>51</v>
      </c>
      <c r="E45" s="137" t="s">
        <v>27</v>
      </c>
      <c r="F45" s="137" t="s">
        <v>53</v>
      </c>
      <c r="G45" s="137"/>
      <c r="H45" s="139"/>
      <c r="I45" s="139">
        <v>481.58</v>
      </c>
    </row>
    <row r="46" spans="1:9" ht="47.25">
      <c r="A46" s="46"/>
      <c r="B46" s="140" t="str">
        <f>'[1]9 стр 2017'!B47</f>
        <v>Прочая закупка товаров, работ и услуг для обеспечения государственных (муниципальных) нужд</v>
      </c>
      <c r="C46" s="28" t="s">
        <v>26</v>
      </c>
      <c r="D46" s="137" t="s">
        <v>51</v>
      </c>
      <c r="E46" s="137" t="s">
        <v>27</v>
      </c>
      <c r="F46" s="137" t="s">
        <v>53</v>
      </c>
      <c r="G46" s="137" t="s">
        <v>42</v>
      </c>
      <c r="H46" s="139">
        <v>0</v>
      </c>
      <c r="I46" s="139">
        <v>481.58</v>
      </c>
    </row>
    <row r="47" spans="1:9" ht="31.5">
      <c r="A47" s="46"/>
      <c r="B47" s="140" t="str">
        <f>'[1]9 стр 2017'!B48</f>
        <v xml:space="preserve"> Межбюджетные трансферты на осуществление переданных полномочий по утилизации ТБО</v>
      </c>
      <c r="C47" s="29" t="s">
        <v>26</v>
      </c>
      <c r="D47" s="137" t="s">
        <v>51</v>
      </c>
      <c r="E47" s="137" t="s">
        <v>27</v>
      </c>
      <c r="F47" s="137" t="s">
        <v>54</v>
      </c>
      <c r="G47" s="137"/>
      <c r="H47" s="139">
        <v>239.62</v>
      </c>
      <c r="I47" s="139">
        <v>464.48</v>
      </c>
    </row>
    <row r="48" spans="1:9" ht="47.25">
      <c r="A48" s="46"/>
      <c r="B48" s="140" t="str">
        <f>'[1]9 стр 2017'!B49</f>
        <v>Прочая закупка товаров, работ и услуг для обеспечения государственных (муниципальных) нужд</v>
      </c>
      <c r="C48" s="28" t="s">
        <v>26</v>
      </c>
      <c r="D48" s="137" t="s">
        <v>51</v>
      </c>
      <c r="E48" s="137" t="s">
        <v>27</v>
      </c>
      <c r="F48" s="137" t="s">
        <v>54</v>
      </c>
      <c r="G48" s="137" t="s">
        <v>42</v>
      </c>
      <c r="H48" s="139">
        <v>239.62</v>
      </c>
      <c r="I48" s="139">
        <v>464.48</v>
      </c>
    </row>
    <row r="49" spans="1:9" ht="31.5">
      <c r="A49" s="46"/>
      <c r="B49" s="140" t="str">
        <f>'[1]9 стр 2017'!B50</f>
        <v>Основное мероприятие «Устойчивое развитие систем жизнеобеспечения»</v>
      </c>
      <c r="C49" s="29" t="s">
        <v>26</v>
      </c>
      <c r="D49" s="137" t="s">
        <v>51</v>
      </c>
      <c r="E49" s="137" t="s">
        <v>27</v>
      </c>
      <c r="F49" s="137" t="s">
        <v>52</v>
      </c>
      <c r="G49" s="137"/>
      <c r="H49" s="139"/>
      <c r="I49" s="139" t="s">
        <v>24</v>
      </c>
    </row>
    <row r="50" spans="1:9" ht="31.5">
      <c r="A50" s="46"/>
      <c r="B50" s="140" t="str">
        <f>'[1]9 стр 2017'!B51</f>
        <v>Мероприятия по повышению уровня благоустройства территории поселения</v>
      </c>
      <c r="C50" s="28" t="s">
        <v>26</v>
      </c>
      <c r="D50" s="137" t="s">
        <v>51</v>
      </c>
      <c r="E50" s="137" t="s">
        <v>27</v>
      </c>
      <c r="F50" s="137" t="s">
        <v>55</v>
      </c>
      <c r="G50" s="137"/>
      <c r="H50" s="139"/>
      <c r="I50" s="139" t="s">
        <v>24</v>
      </c>
    </row>
    <row r="51" spans="1:9" ht="15.75">
      <c r="A51" s="46"/>
      <c r="B51" s="140" t="str">
        <f>'[1]9 стр 2017'!B52</f>
        <v>Освещение улиц</v>
      </c>
      <c r="C51" s="29" t="s">
        <v>26</v>
      </c>
      <c r="D51" s="137" t="s">
        <v>51</v>
      </c>
      <c r="E51" s="137" t="s">
        <v>27</v>
      </c>
      <c r="F51" s="137" t="s">
        <v>56</v>
      </c>
      <c r="G51" s="137"/>
      <c r="H51" s="139"/>
      <c r="I51" s="139" t="s">
        <v>24</v>
      </c>
    </row>
    <row r="52" spans="1:9" ht="47.25">
      <c r="A52" s="46"/>
      <c r="B52" s="140" t="str">
        <f>'[1]9 стр 2017'!B53</f>
        <v>Прочая закупка товаров, работ и услуг для обеспечения государственных (муниципальных) нужд</v>
      </c>
      <c r="C52" s="28" t="s">
        <v>26</v>
      </c>
      <c r="D52" s="137" t="s">
        <v>51</v>
      </c>
      <c r="E52" s="137" t="s">
        <v>27</v>
      </c>
      <c r="F52" s="137" t="s">
        <v>56</v>
      </c>
      <c r="G52" s="137" t="s">
        <v>42</v>
      </c>
      <c r="H52" s="139"/>
      <c r="I52" s="139" t="s">
        <v>24</v>
      </c>
    </row>
    <row r="53" spans="1:9" ht="31.5">
      <c r="A53" s="46"/>
      <c r="B53" s="140" t="str">
        <f>'[1]9 стр 2017'!B54</f>
        <v>Прочие расходы, связанные с благоустройством территории поселения</v>
      </c>
      <c r="C53" s="29" t="s">
        <v>26</v>
      </c>
      <c r="D53" s="137" t="s">
        <v>51</v>
      </c>
      <c r="E53" s="137" t="s">
        <v>27</v>
      </c>
      <c r="F53" s="137" t="s">
        <v>57</v>
      </c>
      <c r="G53" s="137"/>
      <c r="H53" s="139"/>
      <c r="I53" s="139">
        <v>223.6</v>
      </c>
    </row>
    <row r="54" spans="1:9" ht="47.25">
      <c r="A54" s="46"/>
      <c r="B54" s="140" t="str">
        <f>'[1]9 стр 2017'!B55</f>
        <v>Прочая закупка товаров, работ и услуг для обеспечения государственных (муниципальных) нужд</v>
      </c>
      <c r="C54" s="28" t="s">
        <v>26</v>
      </c>
      <c r="D54" s="137" t="s">
        <v>51</v>
      </c>
      <c r="E54" s="137" t="s">
        <v>27</v>
      </c>
      <c r="F54" s="137" t="s">
        <v>57</v>
      </c>
      <c r="G54" s="137" t="s">
        <v>42</v>
      </c>
      <c r="H54" s="139">
        <v>0</v>
      </c>
      <c r="I54" s="139">
        <v>223.6</v>
      </c>
    </row>
    <row r="55" spans="1:9" ht="15.75">
      <c r="A55" s="46"/>
      <c r="B55" s="229" t="s">
        <v>1</v>
      </c>
      <c r="C55" s="229"/>
      <c r="D55" s="229"/>
      <c r="E55" s="229"/>
      <c r="F55" s="229"/>
      <c r="G55" s="229"/>
      <c r="H55" s="229"/>
      <c r="I55" s="148">
        <f>I7+I31+I36+I42</f>
        <v>6846.8771540000007</v>
      </c>
    </row>
  </sheetData>
  <mergeCells count="4">
    <mergeCell ref="F1:I1"/>
    <mergeCell ref="A3:I3"/>
    <mergeCell ref="G4:I4"/>
    <mergeCell ref="B55:H55"/>
  </mergeCells>
  <pageMargins left="0.27559055118110237" right="0.19685039370078741" top="0.55118110236220474" bottom="0.39370078740157483" header="0.31496062992125984" footer="0.39370078740157483"/>
  <pageSetup paperSize="9" scale="5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K167"/>
  <sheetViews>
    <sheetView topLeftCell="A160" workbookViewId="0">
      <selection activeCell="B7" sqref="B7:B166"/>
    </sheetView>
  </sheetViews>
  <sheetFormatPr defaultRowHeight="48.75" customHeight="1"/>
  <cols>
    <col min="1" max="1" width="60.140625" style="3" customWidth="1"/>
    <col min="2" max="2" width="15.85546875" style="3" customWidth="1"/>
    <col min="3" max="3" width="10.42578125" style="4" customWidth="1"/>
    <col min="4" max="4" width="13" style="4" customWidth="1"/>
    <col min="5" max="5" width="20.140625" style="4" customWidth="1"/>
    <col min="6" max="6" width="15.5703125" style="4" customWidth="1"/>
    <col min="7" max="7" width="20.7109375" style="185" customWidth="1"/>
    <col min="8" max="8" width="25" style="170" customWidth="1"/>
    <col min="9" max="9" width="22.28515625" style="5" customWidth="1"/>
    <col min="10" max="10" width="27.28515625" style="5" bestFit="1" customWidth="1"/>
    <col min="11" max="11" width="22.85546875" style="5" bestFit="1" customWidth="1"/>
    <col min="12" max="13" width="9.140625" style="5"/>
    <col min="14" max="14" width="13.140625" style="5" bestFit="1" customWidth="1"/>
    <col min="15" max="15" width="9.140625" style="5"/>
    <col min="16" max="16" width="14.7109375" style="5" bestFit="1" customWidth="1"/>
    <col min="17" max="255" width="9.140625" style="5"/>
    <col min="256" max="256" width="3.5703125" style="5" customWidth="1"/>
    <col min="257" max="257" width="40.85546875" style="5" customWidth="1"/>
    <col min="258" max="258" width="5.140625" style="5" customWidth="1"/>
    <col min="259" max="260" width="4.28515625" style="5" customWidth="1"/>
    <col min="261" max="261" width="8.5703125" style="5" customWidth="1"/>
    <col min="262" max="262" width="6.7109375" style="5" customWidth="1"/>
    <col min="263" max="263" width="11.28515625" style="5" customWidth="1"/>
    <col min="264" max="264" width="12.28515625" style="5" customWidth="1"/>
    <col min="265" max="511" width="9.140625" style="5"/>
    <col min="512" max="512" width="3.5703125" style="5" customWidth="1"/>
    <col min="513" max="513" width="40.85546875" style="5" customWidth="1"/>
    <col min="514" max="514" width="5.140625" style="5" customWidth="1"/>
    <col min="515" max="516" width="4.28515625" style="5" customWidth="1"/>
    <col min="517" max="517" width="8.5703125" style="5" customWidth="1"/>
    <col min="518" max="518" width="6.7109375" style="5" customWidth="1"/>
    <col min="519" max="519" width="11.28515625" style="5" customWidth="1"/>
    <col min="520" max="520" width="12.28515625" style="5" customWidth="1"/>
    <col min="521" max="767" width="9.140625" style="5"/>
    <col min="768" max="768" width="3.5703125" style="5" customWidth="1"/>
    <col min="769" max="769" width="40.85546875" style="5" customWidth="1"/>
    <col min="770" max="770" width="5.140625" style="5" customWidth="1"/>
    <col min="771" max="772" width="4.28515625" style="5" customWidth="1"/>
    <col min="773" max="773" width="8.5703125" style="5" customWidth="1"/>
    <col min="774" max="774" width="6.7109375" style="5" customWidth="1"/>
    <col min="775" max="775" width="11.28515625" style="5" customWidth="1"/>
    <col min="776" max="776" width="12.28515625" style="5" customWidth="1"/>
    <col min="777" max="1023" width="9.140625" style="5"/>
    <col min="1024" max="1024" width="3.5703125" style="5" customWidth="1"/>
    <col min="1025" max="1025" width="40.85546875" style="5" customWidth="1"/>
    <col min="1026" max="1026" width="5.140625" style="5" customWidth="1"/>
    <col min="1027" max="1028" width="4.28515625" style="5" customWidth="1"/>
    <col min="1029" max="1029" width="8.5703125" style="5" customWidth="1"/>
    <col min="1030" max="1030" width="6.7109375" style="5" customWidth="1"/>
    <col min="1031" max="1031" width="11.28515625" style="5" customWidth="1"/>
    <col min="1032" max="1032" width="12.28515625" style="5" customWidth="1"/>
    <col min="1033" max="1279" width="9.140625" style="5"/>
    <col min="1280" max="1280" width="3.5703125" style="5" customWidth="1"/>
    <col min="1281" max="1281" width="40.85546875" style="5" customWidth="1"/>
    <col min="1282" max="1282" width="5.140625" style="5" customWidth="1"/>
    <col min="1283" max="1284" width="4.28515625" style="5" customWidth="1"/>
    <col min="1285" max="1285" width="8.5703125" style="5" customWidth="1"/>
    <col min="1286" max="1286" width="6.7109375" style="5" customWidth="1"/>
    <col min="1287" max="1287" width="11.28515625" style="5" customWidth="1"/>
    <col min="1288" max="1288" width="12.28515625" style="5" customWidth="1"/>
    <col min="1289" max="1535" width="9.140625" style="5"/>
    <col min="1536" max="1536" width="3.5703125" style="5" customWidth="1"/>
    <col min="1537" max="1537" width="40.85546875" style="5" customWidth="1"/>
    <col min="1538" max="1538" width="5.140625" style="5" customWidth="1"/>
    <col min="1539" max="1540" width="4.28515625" style="5" customWidth="1"/>
    <col min="1541" max="1541" width="8.5703125" style="5" customWidth="1"/>
    <col min="1542" max="1542" width="6.7109375" style="5" customWidth="1"/>
    <col min="1543" max="1543" width="11.28515625" style="5" customWidth="1"/>
    <col min="1544" max="1544" width="12.28515625" style="5" customWidth="1"/>
    <col min="1545" max="1791" width="9.140625" style="5"/>
    <col min="1792" max="1792" width="3.5703125" style="5" customWidth="1"/>
    <col min="1793" max="1793" width="40.85546875" style="5" customWidth="1"/>
    <col min="1794" max="1794" width="5.140625" style="5" customWidth="1"/>
    <col min="1795" max="1796" width="4.28515625" style="5" customWidth="1"/>
    <col min="1797" max="1797" width="8.5703125" style="5" customWidth="1"/>
    <col min="1798" max="1798" width="6.7109375" style="5" customWidth="1"/>
    <col min="1799" max="1799" width="11.28515625" style="5" customWidth="1"/>
    <col min="1800" max="1800" width="12.28515625" style="5" customWidth="1"/>
    <col min="1801" max="2047" width="9.140625" style="5"/>
    <col min="2048" max="2048" width="3.5703125" style="5" customWidth="1"/>
    <col min="2049" max="2049" width="40.85546875" style="5" customWidth="1"/>
    <col min="2050" max="2050" width="5.140625" style="5" customWidth="1"/>
    <col min="2051" max="2052" width="4.28515625" style="5" customWidth="1"/>
    <col min="2053" max="2053" width="8.5703125" style="5" customWidth="1"/>
    <col min="2054" max="2054" width="6.7109375" style="5" customWidth="1"/>
    <col min="2055" max="2055" width="11.28515625" style="5" customWidth="1"/>
    <col min="2056" max="2056" width="12.28515625" style="5" customWidth="1"/>
    <col min="2057" max="2303" width="9.140625" style="5"/>
    <col min="2304" max="2304" width="3.5703125" style="5" customWidth="1"/>
    <col min="2305" max="2305" width="40.85546875" style="5" customWidth="1"/>
    <col min="2306" max="2306" width="5.140625" style="5" customWidth="1"/>
    <col min="2307" max="2308" width="4.28515625" style="5" customWidth="1"/>
    <col min="2309" max="2309" width="8.5703125" style="5" customWidth="1"/>
    <col min="2310" max="2310" width="6.7109375" style="5" customWidth="1"/>
    <col min="2311" max="2311" width="11.28515625" style="5" customWidth="1"/>
    <col min="2312" max="2312" width="12.28515625" style="5" customWidth="1"/>
    <col min="2313" max="2559" width="9.140625" style="5"/>
    <col min="2560" max="2560" width="3.5703125" style="5" customWidth="1"/>
    <col min="2561" max="2561" width="40.85546875" style="5" customWidth="1"/>
    <col min="2562" max="2562" width="5.140625" style="5" customWidth="1"/>
    <col min="2563" max="2564" width="4.28515625" style="5" customWidth="1"/>
    <col min="2565" max="2565" width="8.5703125" style="5" customWidth="1"/>
    <col min="2566" max="2566" width="6.7109375" style="5" customWidth="1"/>
    <col min="2567" max="2567" width="11.28515625" style="5" customWidth="1"/>
    <col min="2568" max="2568" width="12.28515625" style="5" customWidth="1"/>
    <col min="2569" max="2815" width="9.140625" style="5"/>
    <col min="2816" max="2816" width="3.5703125" style="5" customWidth="1"/>
    <col min="2817" max="2817" width="40.85546875" style="5" customWidth="1"/>
    <col min="2818" max="2818" width="5.140625" style="5" customWidth="1"/>
    <col min="2819" max="2820" width="4.28515625" style="5" customWidth="1"/>
    <col min="2821" max="2821" width="8.5703125" style="5" customWidth="1"/>
    <col min="2822" max="2822" width="6.7109375" style="5" customWidth="1"/>
    <col min="2823" max="2823" width="11.28515625" style="5" customWidth="1"/>
    <col min="2824" max="2824" width="12.28515625" style="5" customWidth="1"/>
    <col min="2825" max="3071" width="9.140625" style="5"/>
    <col min="3072" max="3072" width="3.5703125" style="5" customWidth="1"/>
    <col min="3073" max="3073" width="40.85546875" style="5" customWidth="1"/>
    <col min="3074" max="3074" width="5.140625" style="5" customWidth="1"/>
    <col min="3075" max="3076" width="4.28515625" style="5" customWidth="1"/>
    <col min="3077" max="3077" width="8.5703125" style="5" customWidth="1"/>
    <col min="3078" max="3078" width="6.7109375" style="5" customWidth="1"/>
    <col min="3079" max="3079" width="11.28515625" style="5" customWidth="1"/>
    <col min="3080" max="3080" width="12.28515625" style="5" customWidth="1"/>
    <col min="3081" max="3327" width="9.140625" style="5"/>
    <col min="3328" max="3328" width="3.5703125" style="5" customWidth="1"/>
    <col min="3329" max="3329" width="40.85546875" style="5" customWidth="1"/>
    <col min="3330" max="3330" width="5.140625" style="5" customWidth="1"/>
    <col min="3331" max="3332" width="4.28515625" style="5" customWidth="1"/>
    <col min="3333" max="3333" width="8.5703125" style="5" customWidth="1"/>
    <col min="3334" max="3334" width="6.7109375" style="5" customWidth="1"/>
    <col min="3335" max="3335" width="11.28515625" style="5" customWidth="1"/>
    <col min="3336" max="3336" width="12.28515625" style="5" customWidth="1"/>
    <col min="3337" max="3583" width="9.140625" style="5"/>
    <col min="3584" max="3584" width="3.5703125" style="5" customWidth="1"/>
    <col min="3585" max="3585" width="40.85546875" style="5" customWidth="1"/>
    <col min="3586" max="3586" width="5.140625" style="5" customWidth="1"/>
    <col min="3587" max="3588" width="4.28515625" style="5" customWidth="1"/>
    <col min="3589" max="3589" width="8.5703125" style="5" customWidth="1"/>
    <col min="3590" max="3590" width="6.7109375" style="5" customWidth="1"/>
    <col min="3591" max="3591" width="11.28515625" style="5" customWidth="1"/>
    <col min="3592" max="3592" width="12.28515625" style="5" customWidth="1"/>
    <col min="3593" max="3839" width="9.140625" style="5"/>
    <col min="3840" max="3840" width="3.5703125" style="5" customWidth="1"/>
    <col min="3841" max="3841" width="40.85546875" style="5" customWidth="1"/>
    <col min="3842" max="3842" width="5.140625" style="5" customWidth="1"/>
    <col min="3843" max="3844" width="4.28515625" style="5" customWidth="1"/>
    <col min="3845" max="3845" width="8.5703125" style="5" customWidth="1"/>
    <col min="3846" max="3846" width="6.7109375" style="5" customWidth="1"/>
    <col min="3847" max="3847" width="11.28515625" style="5" customWidth="1"/>
    <col min="3848" max="3848" width="12.28515625" style="5" customWidth="1"/>
    <col min="3849" max="4095" width="9.140625" style="5"/>
    <col min="4096" max="4096" width="3.5703125" style="5" customWidth="1"/>
    <col min="4097" max="4097" width="40.85546875" style="5" customWidth="1"/>
    <col min="4098" max="4098" width="5.140625" style="5" customWidth="1"/>
    <col min="4099" max="4100" width="4.28515625" style="5" customWidth="1"/>
    <col min="4101" max="4101" width="8.5703125" style="5" customWidth="1"/>
    <col min="4102" max="4102" width="6.7109375" style="5" customWidth="1"/>
    <col min="4103" max="4103" width="11.28515625" style="5" customWidth="1"/>
    <col min="4104" max="4104" width="12.28515625" style="5" customWidth="1"/>
    <col min="4105" max="4351" width="9.140625" style="5"/>
    <col min="4352" max="4352" width="3.5703125" style="5" customWidth="1"/>
    <col min="4353" max="4353" width="40.85546875" style="5" customWidth="1"/>
    <col min="4354" max="4354" width="5.140625" style="5" customWidth="1"/>
    <col min="4355" max="4356" width="4.28515625" style="5" customWidth="1"/>
    <col min="4357" max="4357" width="8.5703125" style="5" customWidth="1"/>
    <col min="4358" max="4358" width="6.7109375" style="5" customWidth="1"/>
    <col min="4359" max="4359" width="11.28515625" style="5" customWidth="1"/>
    <col min="4360" max="4360" width="12.28515625" style="5" customWidth="1"/>
    <col min="4361" max="4607" width="9.140625" style="5"/>
    <col min="4608" max="4608" width="3.5703125" style="5" customWidth="1"/>
    <col min="4609" max="4609" width="40.85546875" style="5" customWidth="1"/>
    <col min="4610" max="4610" width="5.140625" style="5" customWidth="1"/>
    <col min="4611" max="4612" width="4.28515625" style="5" customWidth="1"/>
    <col min="4613" max="4613" width="8.5703125" style="5" customWidth="1"/>
    <col min="4614" max="4614" width="6.7109375" style="5" customWidth="1"/>
    <col min="4615" max="4615" width="11.28515625" style="5" customWidth="1"/>
    <col min="4616" max="4616" width="12.28515625" style="5" customWidth="1"/>
    <col min="4617" max="4863" width="9.140625" style="5"/>
    <col min="4864" max="4864" width="3.5703125" style="5" customWidth="1"/>
    <col min="4865" max="4865" width="40.85546875" style="5" customWidth="1"/>
    <col min="4866" max="4866" width="5.140625" style="5" customWidth="1"/>
    <col min="4867" max="4868" width="4.28515625" style="5" customWidth="1"/>
    <col min="4869" max="4869" width="8.5703125" style="5" customWidth="1"/>
    <col min="4870" max="4870" width="6.7109375" style="5" customWidth="1"/>
    <col min="4871" max="4871" width="11.28515625" style="5" customWidth="1"/>
    <col min="4872" max="4872" width="12.28515625" style="5" customWidth="1"/>
    <col min="4873" max="5119" width="9.140625" style="5"/>
    <col min="5120" max="5120" width="3.5703125" style="5" customWidth="1"/>
    <col min="5121" max="5121" width="40.85546875" style="5" customWidth="1"/>
    <col min="5122" max="5122" width="5.140625" style="5" customWidth="1"/>
    <col min="5123" max="5124" width="4.28515625" style="5" customWidth="1"/>
    <col min="5125" max="5125" width="8.5703125" style="5" customWidth="1"/>
    <col min="5126" max="5126" width="6.7109375" style="5" customWidth="1"/>
    <col min="5127" max="5127" width="11.28515625" style="5" customWidth="1"/>
    <col min="5128" max="5128" width="12.28515625" style="5" customWidth="1"/>
    <col min="5129" max="5375" width="9.140625" style="5"/>
    <col min="5376" max="5376" width="3.5703125" style="5" customWidth="1"/>
    <col min="5377" max="5377" width="40.85546875" style="5" customWidth="1"/>
    <col min="5378" max="5378" width="5.140625" style="5" customWidth="1"/>
    <col min="5379" max="5380" width="4.28515625" style="5" customWidth="1"/>
    <col min="5381" max="5381" width="8.5703125" style="5" customWidth="1"/>
    <col min="5382" max="5382" width="6.7109375" style="5" customWidth="1"/>
    <col min="5383" max="5383" width="11.28515625" style="5" customWidth="1"/>
    <col min="5384" max="5384" width="12.28515625" style="5" customWidth="1"/>
    <col min="5385" max="5631" width="9.140625" style="5"/>
    <col min="5632" max="5632" width="3.5703125" style="5" customWidth="1"/>
    <col min="5633" max="5633" width="40.85546875" style="5" customWidth="1"/>
    <col min="5634" max="5634" width="5.140625" style="5" customWidth="1"/>
    <col min="5635" max="5636" width="4.28515625" style="5" customWidth="1"/>
    <col min="5637" max="5637" width="8.5703125" style="5" customWidth="1"/>
    <col min="5638" max="5638" width="6.7109375" style="5" customWidth="1"/>
    <col min="5639" max="5639" width="11.28515625" style="5" customWidth="1"/>
    <col min="5640" max="5640" width="12.28515625" style="5" customWidth="1"/>
    <col min="5641" max="5887" width="9.140625" style="5"/>
    <col min="5888" max="5888" width="3.5703125" style="5" customWidth="1"/>
    <col min="5889" max="5889" width="40.85546875" style="5" customWidth="1"/>
    <col min="5890" max="5890" width="5.140625" style="5" customWidth="1"/>
    <col min="5891" max="5892" width="4.28515625" style="5" customWidth="1"/>
    <col min="5893" max="5893" width="8.5703125" style="5" customWidth="1"/>
    <col min="5894" max="5894" width="6.7109375" style="5" customWidth="1"/>
    <col min="5895" max="5895" width="11.28515625" style="5" customWidth="1"/>
    <col min="5896" max="5896" width="12.28515625" style="5" customWidth="1"/>
    <col min="5897" max="6143" width="9.140625" style="5"/>
    <col min="6144" max="6144" width="3.5703125" style="5" customWidth="1"/>
    <col min="6145" max="6145" width="40.85546875" style="5" customWidth="1"/>
    <col min="6146" max="6146" width="5.140625" style="5" customWidth="1"/>
    <col min="6147" max="6148" width="4.28515625" style="5" customWidth="1"/>
    <col min="6149" max="6149" width="8.5703125" style="5" customWidth="1"/>
    <col min="6150" max="6150" width="6.7109375" style="5" customWidth="1"/>
    <col min="6151" max="6151" width="11.28515625" style="5" customWidth="1"/>
    <col min="6152" max="6152" width="12.28515625" style="5" customWidth="1"/>
    <col min="6153" max="6399" width="9.140625" style="5"/>
    <col min="6400" max="6400" width="3.5703125" style="5" customWidth="1"/>
    <col min="6401" max="6401" width="40.85546875" style="5" customWidth="1"/>
    <col min="6402" max="6402" width="5.140625" style="5" customWidth="1"/>
    <col min="6403" max="6404" width="4.28515625" style="5" customWidth="1"/>
    <col min="6405" max="6405" width="8.5703125" style="5" customWidth="1"/>
    <col min="6406" max="6406" width="6.7109375" style="5" customWidth="1"/>
    <col min="6407" max="6407" width="11.28515625" style="5" customWidth="1"/>
    <col min="6408" max="6408" width="12.28515625" style="5" customWidth="1"/>
    <col min="6409" max="6655" width="9.140625" style="5"/>
    <col min="6656" max="6656" width="3.5703125" style="5" customWidth="1"/>
    <col min="6657" max="6657" width="40.85546875" style="5" customWidth="1"/>
    <col min="6658" max="6658" width="5.140625" style="5" customWidth="1"/>
    <col min="6659" max="6660" width="4.28515625" style="5" customWidth="1"/>
    <col min="6661" max="6661" width="8.5703125" style="5" customWidth="1"/>
    <col min="6662" max="6662" width="6.7109375" style="5" customWidth="1"/>
    <col min="6663" max="6663" width="11.28515625" style="5" customWidth="1"/>
    <col min="6664" max="6664" width="12.28515625" style="5" customWidth="1"/>
    <col min="6665" max="6911" width="9.140625" style="5"/>
    <col min="6912" max="6912" width="3.5703125" style="5" customWidth="1"/>
    <col min="6913" max="6913" width="40.85546875" style="5" customWidth="1"/>
    <col min="6914" max="6914" width="5.140625" style="5" customWidth="1"/>
    <col min="6915" max="6916" width="4.28515625" style="5" customWidth="1"/>
    <col min="6917" max="6917" width="8.5703125" style="5" customWidth="1"/>
    <col min="6918" max="6918" width="6.7109375" style="5" customWidth="1"/>
    <col min="6919" max="6919" width="11.28515625" style="5" customWidth="1"/>
    <col min="6920" max="6920" width="12.28515625" style="5" customWidth="1"/>
    <col min="6921" max="7167" width="9.140625" style="5"/>
    <col min="7168" max="7168" width="3.5703125" style="5" customWidth="1"/>
    <col min="7169" max="7169" width="40.85546875" style="5" customWidth="1"/>
    <col min="7170" max="7170" width="5.140625" style="5" customWidth="1"/>
    <col min="7171" max="7172" width="4.28515625" style="5" customWidth="1"/>
    <col min="7173" max="7173" width="8.5703125" style="5" customWidth="1"/>
    <col min="7174" max="7174" width="6.7109375" style="5" customWidth="1"/>
    <col min="7175" max="7175" width="11.28515625" style="5" customWidth="1"/>
    <col min="7176" max="7176" width="12.28515625" style="5" customWidth="1"/>
    <col min="7177" max="7423" width="9.140625" style="5"/>
    <col min="7424" max="7424" width="3.5703125" style="5" customWidth="1"/>
    <col min="7425" max="7425" width="40.85546875" style="5" customWidth="1"/>
    <col min="7426" max="7426" width="5.140625" style="5" customWidth="1"/>
    <col min="7427" max="7428" width="4.28515625" style="5" customWidth="1"/>
    <col min="7429" max="7429" width="8.5703125" style="5" customWidth="1"/>
    <col min="7430" max="7430" width="6.7109375" style="5" customWidth="1"/>
    <col min="7431" max="7431" width="11.28515625" style="5" customWidth="1"/>
    <col min="7432" max="7432" width="12.28515625" style="5" customWidth="1"/>
    <col min="7433" max="7679" width="9.140625" style="5"/>
    <col min="7680" max="7680" width="3.5703125" style="5" customWidth="1"/>
    <col min="7681" max="7681" width="40.85546875" style="5" customWidth="1"/>
    <col min="7682" max="7682" width="5.140625" style="5" customWidth="1"/>
    <col min="7683" max="7684" width="4.28515625" style="5" customWidth="1"/>
    <col min="7685" max="7685" width="8.5703125" style="5" customWidth="1"/>
    <col min="7686" max="7686" width="6.7109375" style="5" customWidth="1"/>
    <col min="7687" max="7687" width="11.28515625" style="5" customWidth="1"/>
    <col min="7688" max="7688" width="12.28515625" style="5" customWidth="1"/>
    <col min="7689" max="7935" width="9.140625" style="5"/>
    <col min="7936" max="7936" width="3.5703125" style="5" customWidth="1"/>
    <col min="7937" max="7937" width="40.85546875" style="5" customWidth="1"/>
    <col min="7938" max="7938" width="5.140625" style="5" customWidth="1"/>
    <col min="7939" max="7940" width="4.28515625" style="5" customWidth="1"/>
    <col min="7941" max="7941" width="8.5703125" style="5" customWidth="1"/>
    <col min="7942" max="7942" width="6.7109375" style="5" customWidth="1"/>
    <col min="7943" max="7943" width="11.28515625" style="5" customWidth="1"/>
    <col min="7944" max="7944" width="12.28515625" style="5" customWidth="1"/>
    <col min="7945" max="8191" width="9.140625" style="5"/>
    <col min="8192" max="8192" width="3.5703125" style="5" customWidth="1"/>
    <col min="8193" max="8193" width="40.85546875" style="5" customWidth="1"/>
    <col min="8194" max="8194" width="5.140625" style="5" customWidth="1"/>
    <col min="8195" max="8196" width="4.28515625" style="5" customWidth="1"/>
    <col min="8197" max="8197" width="8.5703125" style="5" customWidth="1"/>
    <col min="8198" max="8198" width="6.7109375" style="5" customWidth="1"/>
    <col min="8199" max="8199" width="11.28515625" style="5" customWidth="1"/>
    <col min="8200" max="8200" width="12.28515625" style="5" customWidth="1"/>
    <col min="8201" max="8447" width="9.140625" style="5"/>
    <col min="8448" max="8448" width="3.5703125" style="5" customWidth="1"/>
    <col min="8449" max="8449" width="40.85546875" style="5" customWidth="1"/>
    <col min="8450" max="8450" width="5.140625" style="5" customWidth="1"/>
    <col min="8451" max="8452" width="4.28515625" style="5" customWidth="1"/>
    <col min="8453" max="8453" width="8.5703125" style="5" customWidth="1"/>
    <col min="8454" max="8454" width="6.7109375" style="5" customWidth="1"/>
    <col min="8455" max="8455" width="11.28515625" style="5" customWidth="1"/>
    <col min="8456" max="8456" width="12.28515625" style="5" customWidth="1"/>
    <col min="8457" max="8703" width="9.140625" style="5"/>
    <col min="8704" max="8704" width="3.5703125" style="5" customWidth="1"/>
    <col min="8705" max="8705" width="40.85546875" style="5" customWidth="1"/>
    <col min="8706" max="8706" width="5.140625" style="5" customWidth="1"/>
    <col min="8707" max="8708" width="4.28515625" style="5" customWidth="1"/>
    <col min="8709" max="8709" width="8.5703125" style="5" customWidth="1"/>
    <col min="8710" max="8710" width="6.7109375" style="5" customWidth="1"/>
    <col min="8711" max="8711" width="11.28515625" style="5" customWidth="1"/>
    <col min="8712" max="8712" width="12.28515625" style="5" customWidth="1"/>
    <col min="8713" max="8959" width="9.140625" style="5"/>
    <col min="8960" max="8960" width="3.5703125" style="5" customWidth="1"/>
    <col min="8961" max="8961" width="40.85546875" style="5" customWidth="1"/>
    <col min="8962" max="8962" width="5.140625" style="5" customWidth="1"/>
    <col min="8963" max="8964" width="4.28515625" style="5" customWidth="1"/>
    <col min="8965" max="8965" width="8.5703125" style="5" customWidth="1"/>
    <col min="8966" max="8966" width="6.7109375" style="5" customWidth="1"/>
    <col min="8967" max="8967" width="11.28515625" style="5" customWidth="1"/>
    <col min="8968" max="8968" width="12.28515625" style="5" customWidth="1"/>
    <col min="8969" max="9215" width="9.140625" style="5"/>
    <col min="9216" max="9216" width="3.5703125" style="5" customWidth="1"/>
    <col min="9217" max="9217" width="40.85546875" style="5" customWidth="1"/>
    <col min="9218" max="9218" width="5.140625" style="5" customWidth="1"/>
    <col min="9219" max="9220" width="4.28515625" style="5" customWidth="1"/>
    <col min="9221" max="9221" width="8.5703125" style="5" customWidth="1"/>
    <col min="9222" max="9222" width="6.7109375" style="5" customWidth="1"/>
    <col min="9223" max="9223" width="11.28515625" style="5" customWidth="1"/>
    <col min="9224" max="9224" width="12.28515625" style="5" customWidth="1"/>
    <col min="9225" max="9471" width="9.140625" style="5"/>
    <col min="9472" max="9472" width="3.5703125" style="5" customWidth="1"/>
    <col min="9473" max="9473" width="40.85546875" style="5" customWidth="1"/>
    <col min="9474" max="9474" width="5.140625" style="5" customWidth="1"/>
    <col min="9475" max="9476" width="4.28515625" style="5" customWidth="1"/>
    <col min="9477" max="9477" width="8.5703125" style="5" customWidth="1"/>
    <col min="9478" max="9478" width="6.7109375" style="5" customWidth="1"/>
    <col min="9479" max="9479" width="11.28515625" style="5" customWidth="1"/>
    <col min="9480" max="9480" width="12.28515625" style="5" customWidth="1"/>
    <col min="9481" max="9727" width="9.140625" style="5"/>
    <col min="9728" max="9728" width="3.5703125" style="5" customWidth="1"/>
    <col min="9729" max="9729" width="40.85546875" style="5" customWidth="1"/>
    <col min="9730" max="9730" width="5.140625" style="5" customWidth="1"/>
    <col min="9731" max="9732" width="4.28515625" style="5" customWidth="1"/>
    <col min="9733" max="9733" width="8.5703125" style="5" customWidth="1"/>
    <col min="9734" max="9734" width="6.7109375" style="5" customWidth="1"/>
    <col min="9735" max="9735" width="11.28515625" style="5" customWidth="1"/>
    <col min="9736" max="9736" width="12.28515625" style="5" customWidth="1"/>
    <col min="9737" max="9983" width="9.140625" style="5"/>
    <col min="9984" max="9984" width="3.5703125" style="5" customWidth="1"/>
    <col min="9985" max="9985" width="40.85546875" style="5" customWidth="1"/>
    <col min="9986" max="9986" width="5.140625" style="5" customWidth="1"/>
    <col min="9987" max="9988" width="4.28515625" style="5" customWidth="1"/>
    <col min="9989" max="9989" width="8.5703125" style="5" customWidth="1"/>
    <col min="9990" max="9990" width="6.7109375" style="5" customWidth="1"/>
    <col min="9991" max="9991" width="11.28515625" style="5" customWidth="1"/>
    <col min="9992" max="9992" width="12.28515625" style="5" customWidth="1"/>
    <col min="9993" max="10239" width="9.140625" style="5"/>
    <col min="10240" max="10240" width="3.5703125" style="5" customWidth="1"/>
    <col min="10241" max="10241" width="40.85546875" style="5" customWidth="1"/>
    <col min="10242" max="10242" width="5.140625" style="5" customWidth="1"/>
    <col min="10243" max="10244" width="4.28515625" style="5" customWidth="1"/>
    <col min="10245" max="10245" width="8.5703125" style="5" customWidth="1"/>
    <col min="10246" max="10246" width="6.7109375" style="5" customWidth="1"/>
    <col min="10247" max="10247" width="11.28515625" style="5" customWidth="1"/>
    <col min="10248" max="10248" width="12.28515625" style="5" customWidth="1"/>
    <col min="10249" max="10495" width="9.140625" style="5"/>
    <col min="10496" max="10496" width="3.5703125" style="5" customWidth="1"/>
    <col min="10497" max="10497" width="40.85546875" style="5" customWidth="1"/>
    <col min="10498" max="10498" width="5.140625" style="5" customWidth="1"/>
    <col min="10499" max="10500" width="4.28515625" style="5" customWidth="1"/>
    <col min="10501" max="10501" width="8.5703125" style="5" customWidth="1"/>
    <col min="10502" max="10502" width="6.7109375" style="5" customWidth="1"/>
    <col min="10503" max="10503" width="11.28515625" style="5" customWidth="1"/>
    <col min="10504" max="10504" width="12.28515625" style="5" customWidth="1"/>
    <col min="10505" max="10751" width="9.140625" style="5"/>
    <col min="10752" max="10752" width="3.5703125" style="5" customWidth="1"/>
    <col min="10753" max="10753" width="40.85546875" style="5" customWidth="1"/>
    <col min="10754" max="10754" width="5.140625" style="5" customWidth="1"/>
    <col min="10755" max="10756" width="4.28515625" style="5" customWidth="1"/>
    <col min="10757" max="10757" width="8.5703125" style="5" customWidth="1"/>
    <col min="10758" max="10758" width="6.7109375" style="5" customWidth="1"/>
    <col min="10759" max="10759" width="11.28515625" style="5" customWidth="1"/>
    <col min="10760" max="10760" width="12.28515625" style="5" customWidth="1"/>
    <col min="10761" max="11007" width="9.140625" style="5"/>
    <col min="11008" max="11008" width="3.5703125" style="5" customWidth="1"/>
    <col min="11009" max="11009" width="40.85546875" style="5" customWidth="1"/>
    <col min="11010" max="11010" width="5.140625" style="5" customWidth="1"/>
    <col min="11011" max="11012" width="4.28515625" style="5" customWidth="1"/>
    <col min="11013" max="11013" width="8.5703125" style="5" customWidth="1"/>
    <col min="11014" max="11014" width="6.7109375" style="5" customWidth="1"/>
    <col min="11015" max="11015" width="11.28515625" style="5" customWidth="1"/>
    <col min="11016" max="11016" width="12.28515625" style="5" customWidth="1"/>
    <col min="11017" max="11263" width="9.140625" style="5"/>
    <col min="11264" max="11264" width="3.5703125" style="5" customWidth="1"/>
    <col min="11265" max="11265" width="40.85546875" style="5" customWidth="1"/>
    <col min="11266" max="11266" width="5.140625" style="5" customWidth="1"/>
    <col min="11267" max="11268" width="4.28515625" style="5" customWidth="1"/>
    <col min="11269" max="11269" width="8.5703125" style="5" customWidth="1"/>
    <col min="11270" max="11270" width="6.7109375" style="5" customWidth="1"/>
    <col min="11271" max="11271" width="11.28515625" style="5" customWidth="1"/>
    <col min="11272" max="11272" width="12.28515625" style="5" customWidth="1"/>
    <col min="11273" max="11519" width="9.140625" style="5"/>
    <col min="11520" max="11520" width="3.5703125" style="5" customWidth="1"/>
    <col min="11521" max="11521" width="40.85546875" style="5" customWidth="1"/>
    <col min="11522" max="11522" width="5.140625" style="5" customWidth="1"/>
    <col min="11523" max="11524" width="4.28515625" style="5" customWidth="1"/>
    <col min="11525" max="11525" width="8.5703125" style="5" customWidth="1"/>
    <col min="11526" max="11526" width="6.7109375" style="5" customWidth="1"/>
    <col min="11527" max="11527" width="11.28515625" style="5" customWidth="1"/>
    <col min="11528" max="11528" width="12.28515625" style="5" customWidth="1"/>
    <col min="11529" max="11775" width="9.140625" style="5"/>
    <col min="11776" max="11776" width="3.5703125" style="5" customWidth="1"/>
    <col min="11777" max="11777" width="40.85546875" style="5" customWidth="1"/>
    <col min="11778" max="11778" width="5.140625" style="5" customWidth="1"/>
    <col min="11779" max="11780" width="4.28515625" style="5" customWidth="1"/>
    <col min="11781" max="11781" width="8.5703125" style="5" customWidth="1"/>
    <col min="11782" max="11782" width="6.7109375" style="5" customWidth="1"/>
    <col min="11783" max="11783" width="11.28515625" style="5" customWidth="1"/>
    <col min="11784" max="11784" width="12.28515625" style="5" customWidth="1"/>
    <col min="11785" max="12031" width="9.140625" style="5"/>
    <col min="12032" max="12032" width="3.5703125" style="5" customWidth="1"/>
    <col min="12033" max="12033" width="40.85546875" style="5" customWidth="1"/>
    <col min="12034" max="12034" width="5.140625" style="5" customWidth="1"/>
    <col min="12035" max="12036" width="4.28515625" style="5" customWidth="1"/>
    <col min="12037" max="12037" width="8.5703125" style="5" customWidth="1"/>
    <col min="12038" max="12038" width="6.7109375" style="5" customWidth="1"/>
    <col min="12039" max="12039" width="11.28515625" style="5" customWidth="1"/>
    <col min="12040" max="12040" width="12.28515625" style="5" customWidth="1"/>
    <col min="12041" max="12287" width="9.140625" style="5"/>
    <col min="12288" max="12288" width="3.5703125" style="5" customWidth="1"/>
    <col min="12289" max="12289" width="40.85546875" style="5" customWidth="1"/>
    <col min="12290" max="12290" width="5.140625" style="5" customWidth="1"/>
    <col min="12291" max="12292" width="4.28515625" style="5" customWidth="1"/>
    <col min="12293" max="12293" width="8.5703125" style="5" customWidth="1"/>
    <col min="12294" max="12294" width="6.7109375" style="5" customWidth="1"/>
    <col min="12295" max="12295" width="11.28515625" style="5" customWidth="1"/>
    <col min="12296" max="12296" width="12.28515625" style="5" customWidth="1"/>
    <col min="12297" max="12543" width="9.140625" style="5"/>
    <col min="12544" max="12544" width="3.5703125" style="5" customWidth="1"/>
    <col min="12545" max="12545" width="40.85546875" style="5" customWidth="1"/>
    <col min="12546" max="12546" width="5.140625" style="5" customWidth="1"/>
    <col min="12547" max="12548" width="4.28515625" style="5" customWidth="1"/>
    <col min="12549" max="12549" width="8.5703125" style="5" customWidth="1"/>
    <col min="12550" max="12550" width="6.7109375" style="5" customWidth="1"/>
    <col min="12551" max="12551" width="11.28515625" style="5" customWidth="1"/>
    <col min="12552" max="12552" width="12.28515625" style="5" customWidth="1"/>
    <col min="12553" max="12799" width="9.140625" style="5"/>
    <col min="12800" max="12800" width="3.5703125" style="5" customWidth="1"/>
    <col min="12801" max="12801" width="40.85546875" style="5" customWidth="1"/>
    <col min="12802" max="12802" width="5.140625" style="5" customWidth="1"/>
    <col min="12803" max="12804" width="4.28515625" style="5" customWidth="1"/>
    <col min="12805" max="12805" width="8.5703125" style="5" customWidth="1"/>
    <col min="12806" max="12806" width="6.7109375" style="5" customWidth="1"/>
    <col min="12807" max="12807" width="11.28515625" style="5" customWidth="1"/>
    <col min="12808" max="12808" width="12.28515625" style="5" customWidth="1"/>
    <col min="12809" max="13055" width="9.140625" style="5"/>
    <col min="13056" max="13056" width="3.5703125" style="5" customWidth="1"/>
    <col min="13057" max="13057" width="40.85546875" style="5" customWidth="1"/>
    <col min="13058" max="13058" width="5.140625" style="5" customWidth="1"/>
    <col min="13059" max="13060" width="4.28515625" style="5" customWidth="1"/>
    <col min="13061" max="13061" width="8.5703125" style="5" customWidth="1"/>
    <col min="13062" max="13062" width="6.7109375" style="5" customWidth="1"/>
    <col min="13063" max="13063" width="11.28515625" style="5" customWidth="1"/>
    <col min="13064" max="13064" width="12.28515625" style="5" customWidth="1"/>
    <col min="13065" max="13311" width="9.140625" style="5"/>
    <col min="13312" max="13312" width="3.5703125" style="5" customWidth="1"/>
    <col min="13313" max="13313" width="40.85546875" style="5" customWidth="1"/>
    <col min="13314" max="13314" width="5.140625" style="5" customWidth="1"/>
    <col min="13315" max="13316" width="4.28515625" style="5" customWidth="1"/>
    <col min="13317" max="13317" width="8.5703125" style="5" customWidth="1"/>
    <col min="13318" max="13318" width="6.7109375" style="5" customWidth="1"/>
    <col min="13319" max="13319" width="11.28515625" style="5" customWidth="1"/>
    <col min="13320" max="13320" width="12.28515625" style="5" customWidth="1"/>
    <col min="13321" max="13567" width="9.140625" style="5"/>
    <col min="13568" max="13568" width="3.5703125" style="5" customWidth="1"/>
    <col min="13569" max="13569" width="40.85546875" style="5" customWidth="1"/>
    <col min="13570" max="13570" width="5.140625" style="5" customWidth="1"/>
    <col min="13571" max="13572" width="4.28515625" style="5" customWidth="1"/>
    <col min="13573" max="13573" width="8.5703125" style="5" customWidth="1"/>
    <col min="13574" max="13574" width="6.7109375" style="5" customWidth="1"/>
    <col min="13575" max="13575" width="11.28515625" style="5" customWidth="1"/>
    <col min="13576" max="13576" width="12.28515625" style="5" customWidth="1"/>
    <col min="13577" max="13823" width="9.140625" style="5"/>
    <col min="13824" max="13824" width="3.5703125" style="5" customWidth="1"/>
    <col min="13825" max="13825" width="40.85546875" style="5" customWidth="1"/>
    <col min="13826" max="13826" width="5.140625" style="5" customWidth="1"/>
    <col min="13827" max="13828" width="4.28515625" style="5" customWidth="1"/>
    <col min="13829" max="13829" width="8.5703125" style="5" customWidth="1"/>
    <col min="13830" max="13830" width="6.7109375" style="5" customWidth="1"/>
    <col min="13831" max="13831" width="11.28515625" style="5" customWidth="1"/>
    <col min="13832" max="13832" width="12.28515625" style="5" customWidth="1"/>
    <col min="13833" max="14079" width="9.140625" style="5"/>
    <col min="14080" max="14080" width="3.5703125" style="5" customWidth="1"/>
    <col min="14081" max="14081" width="40.85546875" style="5" customWidth="1"/>
    <col min="14082" max="14082" width="5.140625" style="5" customWidth="1"/>
    <col min="14083" max="14084" width="4.28515625" style="5" customWidth="1"/>
    <col min="14085" max="14085" width="8.5703125" style="5" customWidth="1"/>
    <col min="14086" max="14086" width="6.7109375" style="5" customWidth="1"/>
    <col min="14087" max="14087" width="11.28515625" style="5" customWidth="1"/>
    <col min="14088" max="14088" width="12.28515625" style="5" customWidth="1"/>
    <col min="14089" max="14335" width="9.140625" style="5"/>
    <col min="14336" max="14336" width="3.5703125" style="5" customWidth="1"/>
    <col min="14337" max="14337" width="40.85546875" style="5" customWidth="1"/>
    <col min="14338" max="14338" width="5.140625" style="5" customWidth="1"/>
    <col min="14339" max="14340" width="4.28515625" style="5" customWidth="1"/>
    <col min="14341" max="14341" width="8.5703125" style="5" customWidth="1"/>
    <col min="14342" max="14342" width="6.7109375" style="5" customWidth="1"/>
    <col min="14343" max="14343" width="11.28515625" style="5" customWidth="1"/>
    <col min="14344" max="14344" width="12.28515625" style="5" customWidth="1"/>
    <col min="14345" max="14591" width="9.140625" style="5"/>
    <col min="14592" max="14592" width="3.5703125" style="5" customWidth="1"/>
    <col min="14593" max="14593" width="40.85546875" style="5" customWidth="1"/>
    <col min="14594" max="14594" width="5.140625" style="5" customWidth="1"/>
    <col min="14595" max="14596" width="4.28515625" style="5" customWidth="1"/>
    <col min="14597" max="14597" width="8.5703125" style="5" customWidth="1"/>
    <col min="14598" max="14598" width="6.7109375" style="5" customWidth="1"/>
    <col min="14599" max="14599" width="11.28515625" style="5" customWidth="1"/>
    <col min="14600" max="14600" width="12.28515625" style="5" customWidth="1"/>
    <col min="14601" max="14847" width="9.140625" style="5"/>
    <col min="14848" max="14848" width="3.5703125" style="5" customWidth="1"/>
    <col min="14849" max="14849" width="40.85546875" style="5" customWidth="1"/>
    <col min="14850" max="14850" width="5.140625" style="5" customWidth="1"/>
    <col min="14851" max="14852" width="4.28515625" style="5" customWidth="1"/>
    <col min="14853" max="14853" width="8.5703125" style="5" customWidth="1"/>
    <col min="14854" max="14854" width="6.7109375" style="5" customWidth="1"/>
    <col min="14855" max="14855" width="11.28515625" style="5" customWidth="1"/>
    <col min="14856" max="14856" width="12.28515625" style="5" customWidth="1"/>
    <col min="14857" max="15103" width="9.140625" style="5"/>
    <col min="15104" max="15104" width="3.5703125" style="5" customWidth="1"/>
    <col min="15105" max="15105" width="40.85546875" style="5" customWidth="1"/>
    <col min="15106" max="15106" width="5.140625" style="5" customWidth="1"/>
    <col min="15107" max="15108" width="4.28515625" style="5" customWidth="1"/>
    <col min="15109" max="15109" width="8.5703125" style="5" customWidth="1"/>
    <col min="15110" max="15110" width="6.7109375" style="5" customWidth="1"/>
    <col min="15111" max="15111" width="11.28515625" style="5" customWidth="1"/>
    <col min="15112" max="15112" width="12.28515625" style="5" customWidth="1"/>
    <col min="15113" max="15359" width="9.140625" style="5"/>
    <col min="15360" max="15360" width="3.5703125" style="5" customWidth="1"/>
    <col min="15361" max="15361" width="40.85546875" style="5" customWidth="1"/>
    <col min="15362" max="15362" width="5.140625" style="5" customWidth="1"/>
    <col min="15363" max="15364" width="4.28515625" style="5" customWidth="1"/>
    <col min="15365" max="15365" width="8.5703125" style="5" customWidth="1"/>
    <col min="15366" max="15366" width="6.7109375" style="5" customWidth="1"/>
    <col min="15367" max="15367" width="11.28515625" style="5" customWidth="1"/>
    <col min="15368" max="15368" width="12.28515625" style="5" customWidth="1"/>
    <col min="15369" max="15615" width="9.140625" style="5"/>
    <col min="15616" max="15616" width="3.5703125" style="5" customWidth="1"/>
    <col min="15617" max="15617" width="40.85546875" style="5" customWidth="1"/>
    <col min="15618" max="15618" width="5.140625" style="5" customWidth="1"/>
    <col min="15619" max="15620" width="4.28515625" style="5" customWidth="1"/>
    <col min="15621" max="15621" width="8.5703125" style="5" customWidth="1"/>
    <col min="15622" max="15622" width="6.7109375" style="5" customWidth="1"/>
    <col min="15623" max="15623" width="11.28515625" style="5" customWidth="1"/>
    <col min="15624" max="15624" width="12.28515625" style="5" customWidth="1"/>
    <col min="15625" max="15871" width="9.140625" style="5"/>
    <col min="15872" max="15872" width="3.5703125" style="5" customWidth="1"/>
    <col min="15873" max="15873" width="40.85546875" style="5" customWidth="1"/>
    <col min="15874" max="15874" width="5.140625" style="5" customWidth="1"/>
    <col min="15875" max="15876" width="4.28515625" style="5" customWidth="1"/>
    <col min="15877" max="15877" width="8.5703125" style="5" customWidth="1"/>
    <col min="15878" max="15878" width="6.7109375" style="5" customWidth="1"/>
    <col min="15879" max="15879" width="11.28515625" style="5" customWidth="1"/>
    <col min="15880" max="15880" width="12.28515625" style="5" customWidth="1"/>
    <col min="15881" max="16127" width="9.140625" style="5"/>
    <col min="16128" max="16128" width="3.5703125" style="5" customWidth="1"/>
    <col min="16129" max="16129" width="40.85546875" style="5" customWidth="1"/>
    <col min="16130" max="16130" width="5.140625" style="5" customWidth="1"/>
    <col min="16131" max="16132" width="4.28515625" style="5" customWidth="1"/>
    <col min="16133" max="16133" width="8.5703125" style="5" customWidth="1"/>
    <col min="16134" max="16134" width="6.7109375" style="5" customWidth="1"/>
    <col min="16135" max="16135" width="11.28515625" style="5" customWidth="1"/>
    <col min="16136" max="16136" width="12.28515625" style="5" customWidth="1"/>
    <col min="16137" max="16384" width="9.140625" style="5"/>
  </cols>
  <sheetData>
    <row r="1" spans="1:11" ht="21.75" customHeight="1">
      <c r="F1" s="194"/>
      <c r="G1" s="228" t="s">
        <v>234</v>
      </c>
      <c r="H1" s="228"/>
      <c r="I1" s="228"/>
    </row>
    <row r="2" spans="1:11" ht="42.75" customHeight="1">
      <c r="F2" s="192"/>
      <c r="G2" s="224" t="s">
        <v>243</v>
      </c>
      <c r="H2" s="224"/>
      <c r="I2" s="224"/>
      <c r="J2" s="220"/>
    </row>
    <row r="3" spans="1:11" ht="17.25" customHeight="1">
      <c r="F3" s="193"/>
      <c r="G3" s="193"/>
      <c r="H3" s="193"/>
    </row>
    <row r="4" spans="1:11" ht="17.25" customHeight="1">
      <c r="F4" s="16"/>
      <c r="G4" s="181"/>
      <c r="H4" s="167"/>
    </row>
    <row r="5" spans="1:11" s="20" customFormat="1" ht="48.75" customHeight="1">
      <c r="A5" s="225" t="s">
        <v>252</v>
      </c>
      <c r="B5" s="225"/>
      <c r="C5" s="225"/>
      <c r="D5" s="225"/>
      <c r="E5" s="225"/>
      <c r="F5" s="225"/>
      <c r="G5" s="225"/>
      <c r="H5" s="225"/>
      <c r="I5" s="175"/>
      <c r="J5" s="190"/>
    </row>
    <row r="6" spans="1:11" s="7" customFormat="1" ht="48.75" customHeight="1">
      <c r="A6" s="6"/>
      <c r="B6" s="6"/>
      <c r="C6" s="6"/>
      <c r="D6" s="6"/>
      <c r="E6" s="191"/>
      <c r="F6" s="246" t="s">
        <v>102</v>
      </c>
      <c r="G6" s="246"/>
      <c r="H6" s="246"/>
      <c r="I6" s="246"/>
    </row>
    <row r="7" spans="1:11" s="23" customFormat="1" ht="65.25" customHeight="1">
      <c r="A7" s="30" t="s">
        <v>5</v>
      </c>
      <c r="B7" s="30" t="s">
        <v>257</v>
      </c>
      <c r="C7" s="22" t="s">
        <v>14</v>
      </c>
      <c r="D7" s="22" t="s">
        <v>15</v>
      </c>
      <c r="E7" s="22" t="s">
        <v>16</v>
      </c>
      <c r="F7" s="22" t="s">
        <v>17</v>
      </c>
      <c r="G7" s="22"/>
      <c r="H7" s="182" t="s">
        <v>0</v>
      </c>
      <c r="I7" s="168" t="s">
        <v>228</v>
      </c>
    </row>
    <row r="8" spans="1:11" s="32" customFormat="1" ht="15.75">
      <c r="A8" s="31">
        <v>1</v>
      </c>
      <c r="B8" s="28" t="s">
        <v>19</v>
      </c>
      <c r="C8" s="28" t="s">
        <v>6</v>
      </c>
      <c r="D8" s="28" t="s">
        <v>7</v>
      </c>
      <c r="E8" s="28" t="s">
        <v>8</v>
      </c>
      <c r="F8" s="28" t="s">
        <v>9</v>
      </c>
      <c r="G8" s="28"/>
      <c r="H8" s="31">
        <v>7</v>
      </c>
      <c r="I8" s="31">
        <v>8</v>
      </c>
    </row>
    <row r="9" spans="1:11" s="24" customFormat="1" ht="23.25" customHeight="1">
      <c r="A9" s="70" t="s">
        <v>134</v>
      </c>
      <c r="B9" s="71" t="s">
        <v>26</v>
      </c>
      <c r="C9" s="71" t="str">
        <f>'[1]9 стр 2017'!C8</f>
        <v>01</v>
      </c>
      <c r="D9" s="71" t="s">
        <v>100</v>
      </c>
      <c r="E9" s="71" t="s">
        <v>112</v>
      </c>
      <c r="F9" s="71" t="s">
        <v>99</v>
      </c>
      <c r="G9" s="169">
        <f>G10+G15+G19</f>
        <v>3550179.68</v>
      </c>
      <c r="H9" s="183">
        <f t="shared" ref="H9:H25" si="0">I9-G9</f>
        <v>-174093.68000000017</v>
      </c>
      <c r="I9" s="169">
        <f>I10+I15+I19</f>
        <v>3376086</v>
      </c>
      <c r="K9" s="200"/>
    </row>
    <row r="10" spans="1:11" s="24" customFormat="1" ht="59.25" customHeight="1">
      <c r="A10" s="70" t="s">
        <v>135</v>
      </c>
      <c r="B10" s="71" t="s">
        <v>26</v>
      </c>
      <c r="C10" s="71" t="str">
        <f>'[1]9 стр 2017'!C9</f>
        <v>01</v>
      </c>
      <c r="D10" s="71" t="str">
        <f>'[1]9 стр 2017'!D9</f>
        <v>02</v>
      </c>
      <c r="E10" s="71" t="s">
        <v>112</v>
      </c>
      <c r="F10" s="71" t="s">
        <v>99</v>
      </c>
      <c r="G10" s="169">
        <f t="shared" ref="G10:I10" si="1">G11</f>
        <v>777800</v>
      </c>
      <c r="H10" s="183">
        <f t="shared" si="0"/>
        <v>0</v>
      </c>
      <c r="I10" s="169">
        <f t="shared" si="1"/>
        <v>777800</v>
      </c>
    </row>
    <row r="11" spans="1:11" s="24" customFormat="1" ht="45" customHeight="1">
      <c r="A11" s="197" t="s">
        <v>144</v>
      </c>
      <c r="B11" s="71" t="s">
        <v>26</v>
      </c>
      <c r="C11" s="71" t="str">
        <f>'[1]9 стр 2017'!C9</f>
        <v>01</v>
      </c>
      <c r="D11" s="71" t="str">
        <f>'[1]9 стр 2017'!D9</f>
        <v>02</v>
      </c>
      <c r="E11" s="71" t="s">
        <v>113</v>
      </c>
      <c r="F11" s="71" t="s">
        <v>99</v>
      </c>
      <c r="G11" s="169">
        <f>G12</f>
        <v>777800</v>
      </c>
      <c r="H11" s="183">
        <f t="shared" si="0"/>
        <v>0</v>
      </c>
      <c r="I11" s="169">
        <f>I12</f>
        <v>777800</v>
      </c>
    </row>
    <row r="12" spans="1:11" s="24" customFormat="1" ht="41.25" customHeight="1">
      <c r="A12" s="70" t="s">
        <v>142</v>
      </c>
      <c r="B12" s="71" t="s">
        <v>26</v>
      </c>
      <c r="C12" s="71" t="str">
        <f>'[1]9 стр 2017'!C10</f>
        <v>01</v>
      </c>
      <c r="D12" s="71" t="str">
        <f>'[1]9 стр 2017'!D10</f>
        <v>02</v>
      </c>
      <c r="E12" s="71" t="s">
        <v>141</v>
      </c>
      <c r="F12" s="71" t="s">
        <v>99</v>
      </c>
      <c r="G12" s="169">
        <f>G13+G14</f>
        <v>777800</v>
      </c>
      <c r="H12" s="183">
        <f t="shared" si="0"/>
        <v>0</v>
      </c>
      <c r="I12" s="169">
        <f>I13+I14</f>
        <v>777800</v>
      </c>
    </row>
    <row r="13" spans="1:11" s="24" customFormat="1" ht="42.75" customHeight="1">
      <c r="A13" s="21" t="s">
        <v>114</v>
      </c>
      <c r="B13" s="22" t="s">
        <v>26</v>
      </c>
      <c r="C13" s="22" t="str">
        <f>'[1]9 стр 2017'!C11</f>
        <v>01</v>
      </c>
      <c r="D13" s="22" t="str">
        <f>'[1]9 стр 2017'!D11</f>
        <v>02</v>
      </c>
      <c r="E13" s="22" t="s">
        <v>141</v>
      </c>
      <c r="F13" s="22" t="s">
        <v>31</v>
      </c>
      <c r="G13" s="168">
        <v>597400</v>
      </c>
      <c r="H13" s="182">
        <f t="shared" si="0"/>
        <v>0</v>
      </c>
      <c r="I13" s="168">
        <v>597400</v>
      </c>
    </row>
    <row r="14" spans="1:11" s="24" customFormat="1" ht="63.75" customHeight="1">
      <c r="A14" s="21" t="s">
        <v>115</v>
      </c>
      <c r="B14" s="22" t="s">
        <v>26</v>
      </c>
      <c r="C14" s="22" t="s">
        <v>20</v>
      </c>
      <c r="D14" s="22" t="s">
        <v>25</v>
      </c>
      <c r="E14" s="22" t="s">
        <v>141</v>
      </c>
      <c r="F14" s="22" t="s">
        <v>32</v>
      </c>
      <c r="G14" s="168">
        <v>180400</v>
      </c>
      <c r="H14" s="182">
        <f t="shared" si="0"/>
        <v>0</v>
      </c>
      <c r="I14" s="168">
        <v>180400</v>
      </c>
    </row>
    <row r="15" spans="1:11" s="25" customFormat="1" ht="21" customHeight="1">
      <c r="A15" s="70" t="s">
        <v>2</v>
      </c>
      <c r="B15" s="71" t="s">
        <v>26</v>
      </c>
      <c r="C15" s="71" t="str">
        <f>'[1]9 стр 2017'!C17</f>
        <v>01</v>
      </c>
      <c r="D15" s="71" t="str">
        <f>'[1]9 стр 2017'!D17</f>
        <v>11</v>
      </c>
      <c r="E15" s="189" t="s">
        <v>112</v>
      </c>
      <c r="F15" s="189" t="s">
        <v>99</v>
      </c>
      <c r="G15" s="169">
        <f>G16</f>
        <v>30000</v>
      </c>
      <c r="H15" s="183">
        <f t="shared" si="0"/>
        <v>0</v>
      </c>
      <c r="I15" s="169">
        <f>I16</f>
        <v>30000</v>
      </c>
    </row>
    <row r="16" spans="1:11" s="25" customFormat="1" ht="39.75" customHeight="1">
      <c r="A16" s="197" t="s">
        <v>144</v>
      </c>
      <c r="B16" s="71" t="s">
        <v>26</v>
      </c>
      <c r="C16" s="71" t="str">
        <f>'[1]9 стр 2017'!C18</f>
        <v>01</v>
      </c>
      <c r="D16" s="71" t="str">
        <f>'[1]9 стр 2017'!D18</f>
        <v>11</v>
      </c>
      <c r="E16" s="189" t="s">
        <v>111</v>
      </c>
      <c r="F16" s="189" t="s">
        <v>99</v>
      </c>
      <c r="G16" s="169">
        <f>G17</f>
        <v>30000</v>
      </c>
      <c r="H16" s="183">
        <f t="shared" si="0"/>
        <v>0</v>
      </c>
      <c r="I16" s="169">
        <f>I17</f>
        <v>30000</v>
      </c>
    </row>
    <row r="17" spans="1:11" s="24" customFormat="1" ht="20.25" customHeight="1">
      <c r="A17" s="70" t="s">
        <v>116</v>
      </c>
      <c r="B17" s="71" t="s">
        <v>26</v>
      </c>
      <c r="C17" s="71" t="s">
        <v>20</v>
      </c>
      <c r="D17" s="71" t="s">
        <v>37</v>
      </c>
      <c r="E17" s="189" t="s">
        <v>38</v>
      </c>
      <c r="F17" s="189" t="s">
        <v>99</v>
      </c>
      <c r="G17" s="169">
        <f>G18</f>
        <v>30000</v>
      </c>
      <c r="H17" s="183">
        <f t="shared" si="0"/>
        <v>0</v>
      </c>
      <c r="I17" s="169">
        <f>I18</f>
        <v>30000</v>
      </c>
    </row>
    <row r="18" spans="1:11" s="24" customFormat="1" ht="20.25" customHeight="1">
      <c r="A18" s="21" t="s">
        <v>125</v>
      </c>
      <c r="B18" s="22" t="s">
        <v>26</v>
      </c>
      <c r="C18" s="22" t="s">
        <v>20</v>
      </c>
      <c r="D18" s="22" t="s">
        <v>37</v>
      </c>
      <c r="E18" s="188" t="s">
        <v>38</v>
      </c>
      <c r="F18" s="188" t="s">
        <v>39</v>
      </c>
      <c r="G18" s="168">
        <v>30000</v>
      </c>
      <c r="H18" s="182">
        <f t="shared" si="0"/>
        <v>0</v>
      </c>
      <c r="I18" s="168">
        <v>30000</v>
      </c>
    </row>
    <row r="19" spans="1:11" s="24" customFormat="1" ht="23.25" customHeight="1">
      <c r="A19" s="70" t="s">
        <v>136</v>
      </c>
      <c r="B19" s="71" t="s">
        <v>26</v>
      </c>
      <c r="C19" s="71" t="str">
        <f>'[1]9 стр 2017'!C20</f>
        <v>01</v>
      </c>
      <c r="D19" s="71" t="str">
        <f>'[1]9 стр 2017'!D20</f>
        <v>13</v>
      </c>
      <c r="E19" s="189" t="s">
        <v>112</v>
      </c>
      <c r="F19" s="189" t="s">
        <v>99</v>
      </c>
      <c r="G19" s="169">
        <f>G26+G23+G20</f>
        <v>2742379.68</v>
      </c>
      <c r="H19" s="169">
        <f t="shared" si="0"/>
        <v>-174093.68000000017</v>
      </c>
      <c r="I19" s="169">
        <f>I20+I23+I26+I46</f>
        <v>2568286</v>
      </c>
    </row>
    <row r="20" spans="1:11" s="24" customFormat="1" ht="76.5" customHeight="1">
      <c r="A20" s="197" t="s">
        <v>188</v>
      </c>
      <c r="B20" s="71" t="s">
        <v>26</v>
      </c>
      <c r="C20" s="71" t="str">
        <f>'[1]9 стр 2017'!C18</f>
        <v>01</v>
      </c>
      <c r="D20" s="71" t="s">
        <v>21</v>
      </c>
      <c r="E20" s="189" t="s">
        <v>185</v>
      </c>
      <c r="F20" s="189" t="s">
        <v>99</v>
      </c>
      <c r="G20" s="169">
        <f>G21</f>
        <v>100000</v>
      </c>
      <c r="H20" s="169">
        <f t="shared" si="0"/>
        <v>0</v>
      </c>
      <c r="I20" s="169">
        <f>I21</f>
        <v>100000</v>
      </c>
    </row>
    <row r="21" spans="1:11" s="24" customFormat="1" ht="127.5" customHeight="1">
      <c r="A21" s="212" t="s">
        <v>189</v>
      </c>
      <c r="B21" s="71" t="s">
        <v>26</v>
      </c>
      <c r="C21" s="71" t="str">
        <f>'[1]9 стр 2017'!C19</f>
        <v>01</v>
      </c>
      <c r="D21" s="71" t="s">
        <v>21</v>
      </c>
      <c r="E21" s="189" t="s">
        <v>186</v>
      </c>
      <c r="F21" s="189" t="s">
        <v>99</v>
      </c>
      <c r="G21" s="169">
        <f>G22</f>
        <v>100000</v>
      </c>
      <c r="H21" s="169">
        <f t="shared" si="0"/>
        <v>0</v>
      </c>
      <c r="I21" s="169">
        <f>I22</f>
        <v>100000</v>
      </c>
    </row>
    <row r="22" spans="1:11" s="24" customFormat="1" ht="23.25" customHeight="1">
      <c r="A22" s="21" t="s">
        <v>124</v>
      </c>
      <c r="B22" s="22" t="s">
        <v>26</v>
      </c>
      <c r="C22" s="22" t="str">
        <f>'[1]9 стр 2017'!C20</f>
        <v>01</v>
      </c>
      <c r="D22" s="22" t="str">
        <f>'[1]9 стр 2017'!D20</f>
        <v>13</v>
      </c>
      <c r="E22" s="188" t="s">
        <v>187</v>
      </c>
      <c r="F22" s="188" t="s">
        <v>42</v>
      </c>
      <c r="G22" s="168">
        <v>100000</v>
      </c>
      <c r="H22" s="168">
        <f t="shared" si="0"/>
        <v>0</v>
      </c>
      <c r="I22" s="168">
        <v>100000</v>
      </c>
      <c r="K22" s="213"/>
    </row>
    <row r="23" spans="1:11" s="24" customFormat="1" ht="76.5" customHeight="1">
      <c r="A23" s="204" t="s">
        <v>172</v>
      </c>
      <c r="B23" s="71" t="s">
        <v>26</v>
      </c>
      <c r="C23" s="71" t="str">
        <f>'[1]9 стр 2017'!C21</f>
        <v>01</v>
      </c>
      <c r="D23" s="71" t="str">
        <f>'[1]9 стр 2017'!D21</f>
        <v>13</v>
      </c>
      <c r="E23" s="189" t="s">
        <v>170</v>
      </c>
      <c r="F23" s="189" t="s">
        <v>99</v>
      </c>
      <c r="G23" s="169">
        <f>G24</f>
        <v>4613</v>
      </c>
      <c r="H23" s="169">
        <f t="shared" si="0"/>
        <v>0</v>
      </c>
      <c r="I23" s="169">
        <f>I24</f>
        <v>4613</v>
      </c>
    </row>
    <row r="24" spans="1:11" s="24" customFormat="1" ht="116.25" customHeight="1">
      <c r="A24" s="204" t="s">
        <v>173</v>
      </c>
      <c r="B24" s="71" t="s">
        <v>26</v>
      </c>
      <c r="C24" s="71" t="str">
        <f>'[1]9 стр 2017'!C22</f>
        <v>01</v>
      </c>
      <c r="D24" s="71" t="str">
        <f>'[1]9 стр 2017'!D22</f>
        <v>13</v>
      </c>
      <c r="E24" s="189" t="s">
        <v>171</v>
      </c>
      <c r="F24" s="189" t="s">
        <v>99</v>
      </c>
      <c r="G24" s="169">
        <f>G25</f>
        <v>4613</v>
      </c>
      <c r="H24" s="169">
        <f t="shared" si="0"/>
        <v>0</v>
      </c>
      <c r="I24" s="169">
        <f>I25</f>
        <v>4613</v>
      </c>
    </row>
    <row r="25" spans="1:11" s="24" customFormat="1" ht="23.25" customHeight="1">
      <c r="A25" s="21" t="s">
        <v>124</v>
      </c>
      <c r="B25" s="22" t="s">
        <v>26</v>
      </c>
      <c r="C25" s="22" t="s">
        <v>20</v>
      </c>
      <c r="D25" s="22" t="s">
        <v>21</v>
      </c>
      <c r="E25" s="188" t="s">
        <v>171</v>
      </c>
      <c r="F25" s="188" t="s">
        <v>42</v>
      </c>
      <c r="G25" s="168">
        <v>4613</v>
      </c>
      <c r="H25" s="168">
        <f t="shared" si="0"/>
        <v>0</v>
      </c>
      <c r="I25" s="168">
        <v>4613</v>
      </c>
    </row>
    <row r="26" spans="1:11" s="24" customFormat="1" ht="40.5" customHeight="1">
      <c r="A26" s="197" t="s">
        <v>144</v>
      </c>
      <c r="B26" s="71" t="s">
        <v>26</v>
      </c>
      <c r="C26" s="71" t="str">
        <f>'[1]9 стр 2017'!C21</f>
        <v>01</v>
      </c>
      <c r="D26" s="71" t="str">
        <f>'[1]9 стр 2017'!D21</f>
        <v>13</v>
      </c>
      <c r="E26" s="189" t="s">
        <v>111</v>
      </c>
      <c r="F26" s="71" t="s">
        <v>99</v>
      </c>
      <c r="G26" s="169">
        <f>G27+G29+G39+G69</f>
        <v>2637766.6800000002</v>
      </c>
      <c r="H26" s="169">
        <f>I26-G26</f>
        <v>-174093.68000000017</v>
      </c>
      <c r="I26" s="169">
        <f>I27+I29+I39+I46+I35</f>
        <v>2463673</v>
      </c>
    </row>
    <row r="27" spans="1:11" s="24" customFormat="1" ht="90" customHeight="1">
      <c r="A27" s="201" t="s">
        <v>143</v>
      </c>
      <c r="B27" s="71" t="s">
        <v>26</v>
      </c>
      <c r="C27" s="71" t="str">
        <f>'[1]9 стр 2017'!C22</f>
        <v>01</v>
      </c>
      <c r="D27" s="71" t="str">
        <f>'[1]9 стр 2017'!D22</f>
        <v>13</v>
      </c>
      <c r="E27" s="71" t="s">
        <v>238</v>
      </c>
      <c r="F27" s="71" t="s">
        <v>99</v>
      </c>
      <c r="G27" s="169">
        <f>G28</f>
        <v>14500</v>
      </c>
      <c r="H27" s="169">
        <f>I27-G27</f>
        <v>600</v>
      </c>
      <c r="I27" s="169">
        <f>I28</f>
        <v>15100</v>
      </c>
    </row>
    <row r="28" spans="1:11" s="24" customFormat="1" ht="23.25" customHeight="1">
      <c r="A28" s="21" t="s">
        <v>124</v>
      </c>
      <c r="B28" s="22" t="s">
        <v>26</v>
      </c>
      <c r="C28" s="22" t="s">
        <v>20</v>
      </c>
      <c r="D28" s="22" t="s">
        <v>21</v>
      </c>
      <c r="E28" s="22" t="s">
        <v>238</v>
      </c>
      <c r="F28" s="22" t="s">
        <v>42</v>
      </c>
      <c r="G28" s="168">
        <v>14500</v>
      </c>
      <c r="H28" s="168">
        <f>I28-G28</f>
        <v>600</v>
      </c>
      <c r="I28" s="168">
        <v>15100</v>
      </c>
    </row>
    <row r="29" spans="1:11" s="24" customFormat="1" ht="65.25" customHeight="1">
      <c r="A29" s="70" t="s">
        <v>145</v>
      </c>
      <c r="B29" s="71" t="s">
        <v>26</v>
      </c>
      <c r="C29" s="71" t="str">
        <f>'[1]9 стр 2017'!C22</f>
        <v>01</v>
      </c>
      <c r="D29" s="71" t="str">
        <f>'[1]9 стр 2017'!D22</f>
        <v>13</v>
      </c>
      <c r="E29" s="189" t="s">
        <v>237</v>
      </c>
      <c r="F29" s="189" t="s">
        <v>99</v>
      </c>
      <c r="G29" s="169">
        <f>G30+G31+G32+G34+G33</f>
        <v>1288424</v>
      </c>
      <c r="H29" s="169">
        <f>H30+H31+H32+H34</f>
        <v>-230700</v>
      </c>
      <c r="I29" s="169">
        <f>I30+I31+I32+I34+I33</f>
        <v>1067423</v>
      </c>
    </row>
    <row r="30" spans="1:11" s="25" customFormat="1" ht="36" customHeight="1">
      <c r="A30" s="21" t="s">
        <v>33</v>
      </c>
      <c r="B30" s="22" t="s">
        <v>26</v>
      </c>
      <c r="C30" s="22" t="s">
        <v>20</v>
      </c>
      <c r="D30" s="22" t="s">
        <v>21</v>
      </c>
      <c r="E30" s="188" t="s">
        <v>237</v>
      </c>
      <c r="F30" s="188" t="s">
        <v>31</v>
      </c>
      <c r="G30" s="168">
        <v>871050</v>
      </c>
      <c r="H30" s="168">
        <f>I30-G30</f>
        <v>-317250</v>
      </c>
      <c r="I30" s="168">
        <v>553800</v>
      </c>
    </row>
    <row r="31" spans="1:11" s="25" customFormat="1" ht="57" customHeight="1">
      <c r="A31" s="21" t="s">
        <v>34</v>
      </c>
      <c r="B31" s="22" t="s">
        <v>26</v>
      </c>
      <c r="C31" s="22" t="s">
        <v>20</v>
      </c>
      <c r="D31" s="22" t="s">
        <v>21</v>
      </c>
      <c r="E31" s="188" t="s">
        <v>237</v>
      </c>
      <c r="F31" s="188" t="s">
        <v>32</v>
      </c>
      <c r="G31" s="168">
        <v>263100</v>
      </c>
      <c r="H31" s="168">
        <f>I31-G31</f>
        <v>-95850</v>
      </c>
      <c r="I31" s="168">
        <v>167250</v>
      </c>
    </row>
    <row r="32" spans="1:11" s="25" customFormat="1" ht="37.5">
      <c r="A32" s="21" t="s">
        <v>76</v>
      </c>
      <c r="B32" s="22" t="s">
        <v>26</v>
      </c>
      <c r="C32" s="22" t="s">
        <v>20</v>
      </c>
      <c r="D32" s="22" t="s">
        <v>21</v>
      </c>
      <c r="E32" s="188" t="s">
        <v>237</v>
      </c>
      <c r="F32" s="188" t="s">
        <v>41</v>
      </c>
      <c r="G32" s="168">
        <v>0</v>
      </c>
      <c r="H32" s="168">
        <f t="shared" ref="H32:H42" si="2">I32-G32</f>
        <v>141500</v>
      </c>
      <c r="I32" s="168">
        <v>141500</v>
      </c>
    </row>
    <row r="33" spans="1:9" s="25" customFormat="1" ht="18.75">
      <c r="A33" s="21" t="s">
        <v>124</v>
      </c>
      <c r="B33" s="22" t="s">
        <v>26</v>
      </c>
      <c r="C33" s="22" t="s">
        <v>20</v>
      </c>
      <c r="D33" s="22" t="s">
        <v>21</v>
      </c>
      <c r="E33" s="188" t="s">
        <v>237</v>
      </c>
      <c r="F33" s="188" t="s">
        <v>42</v>
      </c>
      <c r="G33" s="168">
        <v>154274</v>
      </c>
      <c r="H33" s="168">
        <f t="shared" si="2"/>
        <v>9699</v>
      </c>
      <c r="I33" s="168">
        <v>163973</v>
      </c>
    </row>
    <row r="34" spans="1:9" s="25" customFormat="1" ht="37.5">
      <c r="A34" s="21" t="s">
        <v>133</v>
      </c>
      <c r="B34" s="22" t="s">
        <v>26</v>
      </c>
      <c r="C34" s="22" t="s">
        <v>20</v>
      </c>
      <c r="D34" s="22" t="s">
        <v>21</v>
      </c>
      <c r="E34" s="188" t="s">
        <v>237</v>
      </c>
      <c r="F34" s="188" t="s">
        <v>131</v>
      </c>
      <c r="G34" s="168">
        <v>0</v>
      </c>
      <c r="H34" s="168">
        <f t="shared" si="2"/>
        <v>40900</v>
      </c>
      <c r="I34" s="168">
        <v>40900</v>
      </c>
    </row>
    <row r="35" spans="1:9" s="24" customFormat="1" ht="97.5" customHeight="1">
      <c r="A35" s="70" t="s">
        <v>246</v>
      </c>
      <c r="B35" s="71" t="s">
        <v>26</v>
      </c>
      <c r="C35" s="71" t="s">
        <v>20</v>
      </c>
      <c r="D35" s="71" t="s">
        <v>21</v>
      </c>
      <c r="E35" s="189" t="s">
        <v>247</v>
      </c>
      <c r="F35" s="189" t="s">
        <v>99</v>
      </c>
      <c r="G35" s="169">
        <f>G36+G37+G38</f>
        <v>0</v>
      </c>
      <c r="H35" s="169">
        <f>I35-G35</f>
        <v>1381150</v>
      </c>
      <c r="I35" s="169">
        <f>I36+I37+I38</f>
        <v>1381150</v>
      </c>
    </row>
    <row r="36" spans="1:9" s="24" customFormat="1" ht="65.25" customHeight="1">
      <c r="A36" s="21" t="s">
        <v>33</v>
      </c>
      <c r="B36" s="22" t="s">
        <v>26</v>
      </c>
      <c r="C36" s="22" t="s">
        <v>20</v>
      </c>
      <c r="D36" s="22" t="s">
        <v>21</v>
      </c>
      <c r="E36" s="188" t="s">
        <v>247</v>
      </c>
      <c r="F36" s="188" t="s">
        <v>31</v>
      </c>
      <c r="G36" s="168">
        <v>0</v>
      </c>
      <c r="H36" s="168">
        <f t="shared" ref="H36:H37" si="3">I36-G36</f>
        <v>1058100</v>
      </c>
      <c r="I36" s="168">
        <v>1058100</v>
      </c>
    </row>
    <row r="37" spans="1:9" s="24" customFormat="1" ht="65.25" customHeight="1">
      <c r="A37" s="21" t="s">
        <v>34</v>
      </c>
      <c r="B37" s="22" t="s">
        <v>26</v>
      </c>
      <c r="C37" s="22" t="s">
        <v>20</v>
      </c>
      <c r="D37" s="22" t="s">
        <v>21</v>
      </c>
      <c r="E37" s="188" t="s">
        <v>247</v>
      </c>
      <c r="F37" s="188" t="s">
        <v>32</v>
      </c>
      <c r="G37" s="168">
        <v>0</v>
      </c>
      <c r="H37" s="168">
        <f t="shared" si="3"/>
        <v>319550</v>
      </c>
      <c r="I37" s="168">
        <v>319550</v>
      </c>
    </row>
    <row r="38" spans="1:9" s="25" customFormat="1" ht="25.5" customHeight="1">
      <c r="A38" s="21" t="s">
        <v>126</v>
      </c>
      <c r="B38" s="22" t="s">
        <v>26</v>
      </c>
      <c r="C38" s="22" t="s">
        <v>20</v>
      </c>
      <c r="D38" s="22" t="s">
        <v>21</v>
      </c>
      <c r="E38" s="188" t="s">
        <v>247</v>
      </c>
      <c r="F38" s="188" t="s">
        <v>44</v>
      </c>
      <c r="G38" s="168">
        <v>0</v>
      </c>
      <c r="H38" s="168">
        <f>I38-G38</f>
        <v>3500</v>
      </c>
      <c r="I38" s="168">
        <v>3500</v>
      </c>
    </row>
    <row r="39" spans="1:9" s="24" customFormat="1" ht="65.25" customHeight="1">
      <c r="A39" s="70" t="s">
        <v>147</v>
      </c>
      <c r="B39" s="71" t="s">
        <v>26</v>
      </c>
      <c r="C39" s="71" t="s">
        <v>20</v>
      </c>
      <c r="D39" s="71" t="s">
        <v>21</v>
      </c>
      <c r="E39" s="189" t="s">
        <v>146</v>
      </c>
      <c r="F39" s="189" t="s">
        <v>99</v>
      </c>
      <c r="G39" s="169">
        <f>G42+G43+G44+G40+G41+G45</f>
        <v>1176676</v>
      </c>
      <c r="H39" s="169">
        <f>I39-G39</f>
        <v>-1176676</v>
      </c>
      <c r="I39" s="169">
        <f>I40+I41+I42+I43+I44+I45</f>
        <v>0</v>
      </c>
    </row>
    <row r="40" spans="1:9" s="24" customFormat="1" ht="65.25" customHeight="1">
      <c r="A40" s="21" t="s">
        <v>33</v>
      </c>
      <c r="B40" s="22" t="s">
        <v>26</v>
      </c>
      <c r="C40" s="22" t="s">
        <v>20</v>
      </c>
      <c r="D40" s="22" t="s">
        <v>21</v>
      </c>
      <c r="E40" s="188" t="s">
        <v>146</v>
      </c>
      <c r="F40" s="188" t="s">
        <v>31</v>
      </c>
      <c r="G40" s="168">
        <v>629200</v>
      </c>
      <c r="H40" s="168">
        <f t="shared" si="2"/>
        <v>-629200</v>
      </c>
      <c r="I40" s="168">
        <v>0</v>
      </c>
    </row>
    <row r="41" spans="1:9" s="24" customFormat="1" ht="65.25" customHeight="1">
      <c r="A41" s="21" t="s">
        <v>34</v>
      </c>
      <c r="B41" s="22" t="s">
        <v>26</v>
      </c>
      <c r="C41" s="22" t="s">
        <v>20</v>
      </c>
      <c r="D41" s="22" t="s">
        <v>21</v>
      </c>
      <c r="E41" s="188" t="s">
        <v>146</v>
      </c>
      <c r="F41" s="188" t="s">
        <v>32</v>
      </c>
      <c r="G41" s="168">
        <v>190050</v>
      </c>
      <c r="H41" s="168">
        <f t="shared" si="2"/>
        <v>-190050</v>
      </c>
      <c r="I41" s="168">
        <v>0</v>
      </c>
    </row>
    <row r="42" spans="1:9" s="25" customFormat="1" ht="45" customHeight="1">
      <c r="A42" s="21" t="s">
        <v>76</v>
      </c>
      <c r="B42" s="22" t="s">
        <v>26</v>
      </c>
      <c r="C42" s="22" t="s">
        <v>20</v>
      </c>
      <c r="D42" s="22" t="s">
        <v>21</v>
      </c>
      <c r="E42" s="188" t="s">
        <v>146</v>
      </c>
      <c r="F42" s="188" t="s">
        <v>41</v>
      </c>
      <c r="G42" s="168">
        <v>97000</v>
      </c>
      <c r="H42" s="168">
        <f t="shared" si="2"/>
        <v>-97000</v>
      </c>
      <c r="I42" s="168">
        <v>0</v>
      </c>
    </row>
    <row r="43" spans="1:9" s="25" customFormat="1" ht="39" customHeight="1">
      <c r="A43" s="21" t="s">
        <v>124</v>
      </c>
      <c r="B43" s="22" t="s">
        <v>26</v>
      </c>
      <c r="C43" s="22" t="s">
        <v>20</v>
      </c>
      <c r="D43" s="22" t="s">
        <v>21</v>
      </c>
      <c r="E43" s="188" t="s">
        <v>146</v>
      </c>
      <c r="F43" s="188" t="s">
        <v>42</v>
      </c>
      <c r="G43" s="168">
        <v>238226</v>
      </c>
      <c r="H43" s="168">
        <f>I43-G43</f>
        <v>-238226</v>
      </c>
      <c r="I43" s="168">
        <v>0</v>
      </c>
    </row>
    <row r="44" spans="1:9" s="25" customFormat="1" ht="25.5" customHeight="1">
      <c r="A44" s="21" t="s">
        <v>133</v>
      </c>
      <c r="B44" s="22" t="s">
        <v>26</v>
      </c>
      <c r="C44" s="22" t="s">
        <v>20</v>
      </c>
      <c r="D44" s="22" t="s">
        <v>21</v>
      </c>
      <c r="E44" s="188" t="s">
        <v>146</v>
      </c>
      <c r="F44" s="188" t="s">
        <v>131</v>
      </c>
      <c r="G44" s="168">
        <v>20200</v>
      </c>
      <c r="H44" s="168">
        <f>I44-G44</f>
        <v>-20200</v>
      </c>
      <c r="I44" s="168">
        <v>0</v>
      </c>
    </row>
    <row r="45" spans="1:9" s="25" customFormat="1" ht="25.5" customHeight="1">
      <c r="A45" s="21" t="s">
        <v>126</v>
      </c>
      <c r="B45" s="22" t="s">
        <v>26</v>
      </c>
      <c r="C45" s="22" t="s">
        <v>20</v>
      </c>
      <c r="D45" s="22" t="s">
        <v>21</v>
      </c>
      <c r="E45" s="188" t="s">
        <v>146</v>
      </c>
      <c r="F45" s="188" t="s">
        <v>44</v>
      </c>
      <c r="G45" s="168">
        <v>2000</v>
      </c>
      <c r="H45" s="168">
        <f>I45-G45</f>
        <v>-2000</v>
      </c>
      <c r="I45" s="168">
        <v>0</v>
      </c>
    </row>
    <row r="46" spans="1:9" s="24" customFormat="1" ht="37.5" hidden="1" customHeight="1">
      <c r="A46" s="70" t="s">
        <v>226</v>
      </c>
      <c r="B46" s="71" t="s">
        <v>26</v>
      </c>
      <c r="C46" s="71" t="s">
        <v>20</v>
      </c>
      <c r="D46" s="71" t="s">
        <v>21</v>
      </c>
      <c r="E46" s="189" t="s">
        <v>94</v>
      </c>
      <c r="F46" s="189" t="s">
        <v>99</v>
      </c>
      <c r="G46" s="169">
        <v>0</v>
      </c>
      <c r="H46" s="169">
        <f t="shared" ref="H46:H109" si="4">I46-G46</f>
        <v>0</v>
      </c>
      <c r="I46" s="169">
        <f>I47+I49+I51+I53+I58+I61+I64+I66+I56</f>
        <v>0</v>
      </c>
    </row>
    <row r="47" spans="1:9" s="25" customFormat="1" ht="25.5" hidden="1" customHeight="1">
      <c r="A47" s="21" t="s">
        <v>218</v>
      </c>
      <c r="B47" s="71" t="s">
        <v>26</v>
      </c>
      <c r="C47" s="22" t="s">
        <v>20</v>
      </c>
      <c r="D47" s="22" t="s">
        <v>21</v>
      </c>
      <c r="E47" s="188" t="s">
        <v>191</v>
      </c>
      <c r="F47" s="188" t="s">
        <v>99</v>
      </c>
      <c r="G47" s="168">
        <v>0</v>
      </c>
      <c r="H47" s="168">
        <f t="shared" si="4"/>
        <v>0</v>
      </c>
      <c r="I47" s="168"/>
    </row>
    <row r="48" spans="1:9" s="25" customFormat="1" ht="25.5" hidden="1" customHeight="1">
      <c r="A48" s="21" t="s">
        <v>33</v>
      </c>
      <c r="B48" s="71" t="s">
        <v>26</v>
      </c>
      <c r="C48" s="22" t="s">
        <v>20</v>
      </c>
      <c r="D48" s="22" t="s">
        <v>21</v>
      </c>
      <c r="E48" s="188" t="s">
        <v>191</v>
      </c>
      <c r="F48" s="188" t="s">
        <v>31</v>
      </c>
      <c r="G48" s="168">
        <v>0</v>
      </c>
      <c r="H48" s="168">
        <f t="shared" si="4"/>
        <v>0</v>
      </c>
      <c r="I48" s="168"/>
    </row>
    <row r="49" spans="1:9" s="25" customFormat="1" ht="25.5" hidden="1" customHeight="1">
      <c r="A49" s="21" t="s">
        <v>219</v>
      </c>
      <c r="B49" s="71" t="s">
        <v>26</v>
      </c>
      <c r="C49" s="22" t="s">
        <v>20</v>
      </c>
      <c r="D49" s="22" t="s">
        <v>21</v>
      </c>
      <c r="E49" s="188" t="s">
        <v>192</v>
      </c>
      <c r="F49" s="188" t="s">
        <v>99</v>
      </c>
      <c r="G49" s="168">
        <v>0</v>
      </c>
      <c r="H49" s="168">
        <f t="shared" si="4"/>
        <v>0</v>
      </c>
      <c r="I49" s="168"/>
    </row>
    <row r="50" spans="1:9" s="25" customFormat="1" ht="25.5" hidden="1" customHeight="1">
      <c r="A50" s="21" t="s">
        <v>34</v>
      </c>
      <c r="B50" s="71" t="s">
        <v>26</v>
      </c>
      <c r="C50" s="22" t="s">
        <v>20</v>
      </c>
      <c r="D50" s="22" t="s">
        <v>21</v>
      </c>
      <c r="E50" s="188" t="s">
        <v>192</v>
      </c>
      <c r="F50" s="188" t="s">
        <v>32</v>
      </c>
      <c r="G50" s="168">
        <v>0</v>
      </c>
      <c r="H50" s="168">
        <f t="shared" si="4"/>
        <v>0</v>
      </c>
      <c r="I50" s="168"/>
    </row>
    <row r="51" spans="1:9" s="25" customFormat="1" ht="25.5" hidden="1" customHeight="1">
      <c r="A51" s="21" t="s">
        <v>220</v>
      </c>
      <c r="B51" s="71" t="s">
        <v>26</v>
      </c>
      <c r="C51" s="22" t="s">
        <v>20</v>
      </c>
      <c r="D51" s="22" t="s">
        <v>21</v>
      </c>
      <c r="E51" s="188" t="s">
        <v>212</v>
      </c>
      <c r="F51" s="188" t="s">
        <v>99</v>
      </c>
      <c r="G51" s="168">
        <v>0</v>
      </c>
      <c r="H51" s="168">
        <f t="shared" si="4"/>
        <v>0</v>
      </c>
      <c r="I51" s="168"/>
    </row>
    <row r="52" spans="1:9" s="25" customFormat="1" ht="25.5" hidden="1" customHeight="1">
      <c r="A52" s="21" t="s">
        <v>76</v>
      </c>
      <c r="B52" s="71" t="s">
        <v>26</v>
      </c>
      <c r="C52" s="22" t="s">
        <v>20</v>
      </c>
      <c r="D52" s="22" t="s">
        <v>21</v>
      </c>
      <c r="E52" s="188" t="s">
        <v>212</v>
      </c>
      <c r="F52" s="188" t="s">
        <v>41</v>
      </c>
      <c r="G52" s="168">
        <v>0</v>
      </c>
      <c r="H52" s="168">
        <f t="shared" si="4"/>
        <v>0</v>
      </c>
      <c r="I52" s="168"/>
    </row>
    <row r="53" spans="1:9" s="25" customFormat="1" ht="25.5" hidden="1" customHeight="1">
      <c r="A53" s="21" t="s">
        <v>221</v>
      </c>
      <c r="B53" s="71" t="s">
        <v>26</v>
      </c>
      <c r="C53" s="22" t="s">
        <v>20</v>
      </c>
      <c r="D53" s="22" t="s">
        <v>21</v>
      </c>
      <c r="E53" s="188" t="s">
        <v>213</v>
      </c>
      <c r="F53" s="188" t="s">
        <v>99</v>
      </c>
      <c r="G53" s="168">
        <v>0</v>
      </c>
      <c r="H53" s="168">
        <f t="shared" si="4"/>
        <v>0</v>
      </c>
      <c r="I53" s="168"/>
    </row>
    <row r="54" spans="1:9" s="25" customFormat="1" ht="25.5" hidden="1" customHeight="1">
      <c r="A54" s="21" t="s">
        <v>124</v>
      </c>
      <c r="B54" s="71" t="s">
        <v>26</v>
      </c>
      <c r="C54" s="22" t="s">
        <v>20</v>
      </c>
      <c r="D54" s="22" t="s">
        <v>21</v>
      </c>
      <c r="E54" s="188" t="s">
        <v>213</v>
      </c>
      <c r="F54" s="188" t="s">
        <v>42</v>
      </c>
      <c r="G54" s="168">
        <v>0</v>
      </c>
      <c r="H54" s="168">
        <f t="shared" si="4"/>
        <v>0</v>
      </c>
      <c r="I54" s="168"/>
    </row>
    <row r="55" spans="1:9" s="25" customFormat="1" ht="25.5" hidden="1" customHeight="1">
      <c r="A55" s="21" t="s">
        <v>133</v>
      </c>
      <c r="B55" s="71" t="s">
        <v>26</v>
      </c>
      <c r="C55" s="22" t="s">
        <v>20</v>
      </c>
      <c r="D55" s="22" t="s">
        <v>21</v>
      </c>
      <c r="E55" s="188" t="s">
        <v>213</v>
      </c>
      <c r="F55" s="188" t="s">
        <v>131</v>
      </c>
      <c r="G55" s="168">
        <v>0</v>
      </c>
      <c r="H55" s="168">
        <f t="shared" si="4"/>
        <v>0</v>
      </c>
      <c r="I55" s="168"/>
    </row>
    <row r="56" spans="1:9" s="25" customFormat="1" ht="25.5" hidden="1" customHeight="1">
      <c r="A56" s="21"/>
      <c r="B56" s="71" t="s">
        <v>26</v>
      </c>
      <c r="C56" s="22" t="s">
        <v>20</v>
      </c>
      <c r="D56" s="22" t="s">
        <v>21</v>
      </c>
      <c r="E56" s="188" t="s">
        <v>227</v>
      </c>
      <c r="F56" s="188" t="s">
        <v>99</v>
      </c>
      <c r="G56" s="168">
        <v>0</v>
      </c>
      <c r="H56" s="168">
        <f t="shared" si="4"/>
        <v>0</v>
      </c>
      <c r="I56" s="168"/>
    </row>
    <row r="57" spans="1:9" s="25" customFormat="1" ht="25.5" hidden="1" customHeight="1">
      <c r="A57" s="21" t="s">
        <v>124</v>
      </c>
      <c r="B57" s="71" t="s">
        <v>26</v>
      </c>
      <c r="C57" s="22" t="s">
        <v>20</v>
      </c>
      <c r="D57" s="22" t="s">
        <v>21</v>
      </c>
      <c r="E57" s="188" t="s">
        <v>227</v>
      </c>
      <c r="F57" s="188" t="s">
        <v>42</v>
      </c>
      <c r="G57" s="168">
        <v>0</v>
      </c>
      <c r="H57" s="168">
        <f t="shared" si="4"/>
        <v>0</v>
      </c>
      <c r="I57" s="168"/>
    </row>
    <row r="58" spans="1:9" s="25" customFormat="1" ht="25.5" hidden="1" customHeight="1">
      <c r="A58" s="21" t="s">
        <v>222</v>
      </c>
      <c r="B58" s="71" t="s">
        <v>26</v>
      </c>
      <c r="C58" s="22" t="s">
        <v>20</v>
      </c>
      <c r="D58" s="22" t="s">
        <v>21</v>
      </c>
      <c r="E58" s="188" t="s">
        <v>214</v>
      </c>
      <c r="F58" s="188" t="s">
        <v>99</v>
      </c>
      <c r="G58" s="168">
        <v>0</v>
      </c>
      <c r="H58" s="168">
        <f t="shared" si="4"/>
        <v>0</v>
      </c>
      <c r="I58" s="168"/>
    </row>
    <row r="59" spans="1:9" s="25" customFormat="1" ht="25.5" hidden="1" customHeight="1">
      <c r="A59" s="21" t="s">
        <v>76</v>
      </c>
      <c r="B59" s="71" t="s">
        <v>26</v>
      </c>
      <c r="C59" s="22" t="s">
        <v>20</v>
      </c>
      <c r="D59" s="22" t="s">
        <v>21</v>
      </c>
      <c r="E59" s="188" t="s">
        <v>214</v>
      </c>
      <c r="F59" s="188" t="s">
        <v>41</v>
      </c>
      <c r="G59" s="168">
        <v>0</v>
      </c>
      <c r="H59" s="168">
        <f t="shared" si="4"/>
        <v>0</v>
      </c>
      <c r="I59" s="168"/>
    </row>
    <row r="60" spans="1:9" s="25" customFormat="1" ht="25.5" hidden="1" customHeight="1">
      <c r="A60" s="21" t="s">
        <v>124</v>
      </c>
      <c r="B60" s="71" t="s">
        <v>26</v>
      </c>
      <c r="C60" s="22" t="s">
        <v>20</v>
      </c>
      <c r="D60" s="22" t="s">
        <v>21</v>
      </c>
      <c r="E60" s="188" t="s">
        <v>214</v>
      </c>
      <c r="F60" s="188" t="s">
        <v>42</v>
      </c>
      <c r="G60" s="168">
        <v>0</v>
      </c>
      <c r="H60" s="168">
        <f t="shared" si="4"/>
        <v>0</v>
      </c>
      <c r="I60" s="168"/>
    </row>
    <row r="61" spans="1:9" s="25" customFormat="1" ht="25.5" hidden="1" customHeight="1">
      <c r="A61" s="21" t="s">
        <v>223</v>
      </c>
      <c r="B61" s="71" t="s">
        <v>26</v>
      </c>
      <c r="C61" s="22" t="s">
        <v>20</v>
      </c>
      <c r="D61" s="22" t="s">
        <v>21</v>
      </c>
      <c r="E61" s="188" t="s">
        <v>215</v>
      </c>
      <c r="F61" s="188" t="s">
        <v>99</v>
      </c>
      <c r="G61" s="168">
        <v>0</v>
      </c>
      <c r="H61" s="168">
        <f t="shared" si="4"/>
        <v>0</v>
      </c>
      <c r="I61" s="168"/>
    </row>
    <row r="62" spans="1:9" s="25" customFormat="1" ht="25.5" hidden="1" customHeight="1">
      <c r="A62" s="21" t="s">
        <v>76</v>
      </c>
      <c r="B62" s="71" t="s">
        <v>26</v>
      </c>
      <c r="C62" s="22" t="s">
        <v>20</v>
      </c>
      <c r="D62" s="22" t="s">
        <v>21</v>
      </c>
      <c r="E62" s="188" t="s">
        <v>215</v>
      </c>
      <c r="F62" s="188" t="s">
        <v>41</v>
      </c>
      <c r="G62" s="168">
        <v>0</v>
      </c>
      <c r="H62" s="168">
        <f t="shared" si="4"/>
        <v>0</v>
      </c>
      <c r="I62" s="168"/>
    </row>
    <row r="63" spans="1:9" s="25" customFormat="1" ht="25.5" hidden="1" customHeight="1">
      <c r="A63" s="21" t="s">
        <v>124</v>
      </c>
      <c r="B63" s="71" t="s">
        <v>26</v>
      </c>
      <c r="C63" s="22" t="s">
        <v>20</v>
      </c>
      <c r="D63" s="22" t="s">
        <v>21</v>
      </c>
      <c r="E63" s="188" t="s">
        <v>215</v>
      </c>
      <c r="F63" s="188" t="s">
        <v>42</v>
      </c>
      <c r="G63" s="168">
        <v>0</v>
      </c>
      <c r="H63" s="168">
        <f t="shared" si="4"/>
        <v>0</v>
      </c>
      <c r="I63" s="168"/>
    </row>
    <row r="64" spans="1:9" s="25" customFormat="1" ht="25.5" hidden="1" customHeight="1">
      <c r="A64" s="21" t="s">
        <v>224</v>
      </c>
      <c r="B64" s="71" t="s">
        <v>26</v>
      </c>
      <c r="C64" s="22" t="s">
        <v>20</v>
      </c>
      <c r="D64" s="22" t="s">
        <v>21</v>
      </c>
      <c r="E64" s="188" t="s">
        <v>216</v>
      </c>
      <c r="F64" s="188" t="s">
        <v>99</v>
      </c>
      <c r="G64" s="168">
        <v>0</v>
      </c>
      <c r="H64" s="168">
        <f t="shared" si="4"/>
        <v>0</v>
      </c>
      <c r="I64" s="168"/>
    </row>
    <row r="65" spans="1:9" s="25" customFormat="1" ht="25.5" hidden="1" customHeight="1">
      <c r="A65" s="21" t="s">
        <v>126</v>
      </c>
      <c r="B65" s="71" t="s">
        <v>26</v>
      </c>
      <c r="C65" s="22" t="s">
        <v>20</v>
      </c>
      <c r="D65" s="22" t="s">
        <v>21</v>
      </c>
      <c r="E65" s="188" t="s">
        <v>216</v>
      </c>
      <c r="F65" s="188" t="s">
        <v>44</v>
      </c>
      <c r="G65" s="168">
        <v>0</v>
      </c>
      <c r="H65" s="168">
        <f t="shared" si="4"/>
        <v>0</v>
      </c>
      <c r="I65" s="168"/>
    </row>
    <row r="66" spans="1:9" s="25" customFormat="1" ht="25.5" hidden="1" customHeight="1">
      <c r="A66" s="21" t="s">
        <v>225</v>
      </c>
      <c r="B66" s="71" t="s">
        <v>26</v>
      </c>
      <c r="C66" s="22" t="s">
        <v>20</v>
      </c>
      <c r="D66" s="22" t="s">
        <v>21</v>
      </c>
      <c r="E66" s="188" t="s">
        <v>217</v>
      </c>
      <c r="F66" s="188" t="s">
        <v>99</v>
      </c>
      <c r="G66" s="168">
        <v>0</v>
      </c>
      <c r="H66" s="168">
        <f t="shared" si="4"/>
        <v>0</v>
      </c>
      <c r="I66" s="168"/>
    </row>
    <row r="67" spans="1:9" s="25" customFormat="1" ht="25.5" hidden="1" customHeight="1">
      <c r="A67" s="21" t="s">
        <v>76</v>
      </c>
      <c r="B67" s="71" t="s">
        <v>26</v>
      </c>
      <c r="C67" s="22" t="s">
        <v>20</v>
      </c>
      <c r="D67" s="22" t="s">
        <v>21</v>
      </c>
      <c r="E67" s="188" t="s">
        <v>217</v>
      </c>
      <c r="F67" s="188" t="s">
        <v>41</v>
      </c>
      <c r="G67" s="168">
        <v>0</v>
      </c>
      <c r="H67" s="168">
        <f t="shared" si="4"/>
        <v>0</v>
      </c>
      <c r="I67" s="168"/>
    </row>
    <row r="68" spans="1:9" s="25" customFormat="1" ht="25.5" hidden="1" customHeight="1">
      <c r="A68" s="218" t="s">
        <v>124</v>
      </c>
      <c r="B68" s="71" t="s">
        <v>26</v>
      </c>
      <c r="C68" s="22" t="s">
        <v>20</v>
      </c>
      <c r="D68" s="22" t="s">
        <v>21</v>
      </c>
      <c r="E68" s="188" t="s">
        <v>217</v>
      </c>
      <c r="F68" s="188" t="s">
        <v>42</v>
      </c>
      <c r="G68" s="168">
        <v>0</v>
      </c>
      <c r="H68" s="168">
        <f t="shared" si="4"/>
        <v>0</v>
      </c>
      <c r="I68" s="168"/>
    </row>
    <row r="69" spans="1:9" s="25" customFormat="1" ht="57" customHeight="1">
      <c r="A69" s="221" t="s">
        <v>229</v>
      </c>
      <c r="B69" s="71" t="s">
        <v>26</v>
      </c>
      <c r="C69" s="71" t="s">
        <v>20</v>
      </c>
      <c r="D69" s="71" t="s">
        <v>21</v>
      </c>
      <c r="E69" s="189" t="s">
        <v>230</v>
      </c>
      <c r="F69" s="189" t="s">
        <v>99</v>
      </c>
      <c r="G69" s="169">
        <f>G70</f>
        <v>158166.68</v>
      </c>
      <c r="H69" s="169">
        <f t="shared" si="4"/>
        <v>-158166.68</v>
      </c>
      <c r="I69" s="169">
        <f>I70</f>
        <v>0</v>
      </c>
    </row>
    <row r="70" spans="1:9" s="25" customFormat="1" ht="25.5" customHeight="1">
      <c r="A70" s="218" t="s">
        <v>231</v>
      </c>
      <c r="B70" s="22" t="s">
        <v>26</v>
      </c>
      <c r="C70" s="22" t="s">
        <v>20</v>
      </c>
      <c r="D70" s="22" t="s">
        <v>21</v>
      </c>
      <c r="E70" s="188" t="s">
        <v>230</v>
      </c>
      <c r="F70" s="188" t="s">
        <v>39</v>
      </c>
      <c r="G70" s="168">
        <v>158166.68</v>
      </c>
      <c r="H70" s="168">
        <f t="shared" si="4"/>
        <v>-158166.68</v>
      </c>
      <c r="I70" s="168">
        <v>0</v>
      </c>
    </row>
    <row r="71" spans="1:9" ht="18.75">
      <c r="A71" s="174" t="s">
        <v>129</v>
      </c>
      <c r="B71" s="71" t="s">
        <v>26</v>
      </c>
      <c r="C71" s="177" t="str">
        <f>'[1]9 стр 2017'!C33</f>
        <v>02</v>
      </c>
      <c r="D71" s="177" t="s">
        <v>100</v>
      </c>
      <c r="E71" s="177" t="s">
        <v>98</v>
      </c>
      <c r="F71" s="177" t="s">
        <v>99</v>
      </c>
      <c r="G71" s="169">
        <f>G72</f>
        <v>165600</v>
      </c>
      <c r="H71" s="183">
        <f t="shared" si="4"/>
        <v>14300</v>
      </c>
      <c r="I71" s="169">
        <f>I72</f>
        <v>179900</v>
      </c>
    </row>
    <row r="72" spans="1:9" ht="56.25">
      <c r="A72" s="174" t="s">
        <v>130</v>
      </c>
      <c r="B72" s="71" t="s">
        <v>26</v>
      </c>
      <c r="C72" s="177" t="str">
        <f>'[1]9 стр 2017'!C34</f>
        <v>02</v>
      </c>
      <c r="D72" s="177" t="str">
        <f>'[1]9 стр 2017'!D34</f>
        <v>03</v>
      </c>
      <c r="E72" s="177" t="s">
        <v>98</v>
      </c>
      <c r="F72" s="177" t="s">
        <v>99</v>
      </c>
      <c r="G72" s="169">
        <f>G73</f>
        <v>165600</v>
      </c>
      <c r="H72" s="183">
        <f t="shared" si="4"/>
        <v>14300</v>
      </c>
      <c r="I72" s="169">
        <f>I73</f>
        <v>179900</v>
      </c>
    </row>
    <row r="73" spans="1:9" ht="75">
      <c r="A73" s="173" t="s">
        <v>138</v>
      </c>
      <c r="B73" s="22" t="s">
        <v>26</v>
      </c>
      <c r="C73" s="41" t="str">
        <f>'[1]9 стр 2017'!C35</f>
        <v>02</v>
      </c>
      <c r="D73" s="41" t="str">
        <f>'[1]9 стр 2017'!D35</f>
        <v>03</v>
      </c>
      <c r="E73" s="41" t="s">
        <v>236</v>
      </c>
      <c r="F73" s="41" t="s">
        <v>99</v>
      </c>
      <c r="G73" s="168">
        <f>G74+G76+G75</f>
        <v>165600</v>
      </c>
      <c r="H73" s="182">
        <f t="shared" si="4"/>
        <v>14300</v>
      </c>
      <c r="I73" s="168">
        <f>I74+I76+I75</f>
        <v>179900</v>
      </c>
    </row>
    <row r="74" spans="1:9" ht="56.25">
      <c r="A74" s="21" t="s">
        <v>114</v>
      </c>
      <c r="B74" s="22" t="s">
        <v>26</v>
      </c>
      <c r="C74" s="41" t="str">
        <f>'[1]9 стр 2017'!C36</f>
        <v>02</v>
      </c>
      <c r="D74" s="41" t="str">
        <f>'[1]9 стр 2017'!D36</f>
        <v>03</v>
      </c>
      <c r="E74" s="41" t="s">
        <v>236</v>
      </c>
      <c r="F74" s="41" t="str">
        <f>'[1]9 стр 2017'!F36</f>
        <v>129</v>
      </c>
      <c r="G74" s="168">
        <v>127000</v>
      </c>
      <c r="H74" s="182">
        <f t="shared" si="4"/>
        <v>-600</v>
      </c>
      <c r="I74" s="168">
        <v>126400</v>
      </c>
    </row>
    <row r="75" spans="1:9" ht="60" customHeight="1">
      <c r="A75" s="21" t="s">
        <v>115</v>
      </c>
      <c r="B75" s="22" t="s">
        <v>26</v>
      </c>
      <c r="C75" s="41" t="str">
        <f>'[1]9 стр 2017'!C36</f>
        <v>02</v>
      </c>
      <c r="D75" s="41" t="str">
        <f>'[1]9 стр 2017'!D36</f>
        <v>03</v>
      </c>
      <c r="E75" s="41" t="s">
        <v>236</v>
      </c>
      <c r="F75" s="41" t="s">
        <v>32</v>
      </c>
      <c r="G75" s="168">
        <v>38600</v>
      </c>
      <c r="H75" s="182">
        <f t="shared" si="4"/>
        <v>-400</v>
      </c>
      <c r="I75" s="168">
        <v>38200</v>
      </c>
    </row>
    <row r="76" spans="1:9" ht="27.75" customHeight="1">
      <c r="A76" s="21" t="s">
        <v>124</v>
      </c>
      <c r="B76" s="22" t="s">
        <v>26</v>
      </c>
      <c r="C76" s="41" t="s">
        <v>25</v>
      </c>
      <c r="D76" s="41" t="s">
        <v>27</v>
      </c>
      <c r="E76" s="41" t="s">
        <v>236</v>
      </c>
      <c r="F76" s="41" t="s">
        <v>42</v>
      </c>
      <c r="G76" s="168">
        <v>0</v>
      </c>
      <c r="H76" s="182">
        <f t="shared" si="4"/>
        <v>15300</v>
      </c>
      <c r="I76" s="168">
        <v>15300</v>
      </c>
    </row>
    <row r="77" spans="1:9" s="186" customFormat="1" ht="35.25" customHeight="1">
      <c r="A77" s="174" t="s">
        <v>137</v>
      </c>
      <c r="B77" s="71" t="s">
        <v>26</v>
      </c>
      <c r="C77" s="177" t="str">
        <f>'[1]9 стр 2017'!C38</f>
        <v>03</v>
      </c>
      <c r="D77" s="177" t="s">
        <v>100</v>
      </c>
      <c r="E77" s="177" t="s">
        <v>98</v>
      </c>
      <c r="F77" s="177" t="s">
        <v>99</v>
      </c>
      <c r="G77" s="169">
        <f>G78+G100</f>
        <v>2115683</v>
      </c>
      <c r="H77" s="183">
        <f t="shared" si="4"/>
        <v>645116.68000000017</v>
      </c>
      <c r="I77" s="169">
        <f>I78+I100</f>
        <v>2760799.68</v>
      </c>
    </row>
    <row r="78" spans="1:9" s="186" customFormat="1" ht="56.25" customHeight="1">
      <c r="A78" s="174" t="s">
        <v>127</v>
      </c>
      <c r="B78" s="71" t="s">
        <v>26</v>
      </c>
      <c r="C78" s="177" t="str">
        <f>'[1]9 стр 2017'!C39</f>
        <v>03</v>
      </c>
      <c r="D78" s="177" t="s">
        <v>110</v>
      </c>
      <c r="E78" s="177" t="s">
        <v>98</v>
      </c>
      <c r="F78" s="177" t="s">
        <v>99</v>
      </c>
      <c r="G78" s="169">
        <f>G79+G97</f>
        <v>2115683</v>
      </c>
      <c r="H78" s="183">
        <f t="shared" si="4"/>
        <v>604327</v>
      </c>
      <c r="I78" s="169">
        <f>I79+I97</f>
        <v>2720010</v>
      </c>
    </row>
    <row r="79" spans="1:9" s="186" customFormat="1" ht="60.75" customHeight="1">
      <c r="A79" s="174" t="s">
        <v>174</v>
      </c>
      <c r="B79" s="71" t="s">
        <v>26</v>
      </c>
      <c r="C79" s="177" t="s">
        <v>27</v>
      </c>
      <c r="D79" s="177" t="s">
        <v>110</v>
      </c>
      <c r="E79" s="177" t="s">
        <v>152</v>
      </c>
      <c r="F79" s="177" t="s">
        <v>99</v>
      </c>
      <c r="G79" s="169">
        <f>G80+G84</f>
        <v>2115683</v>
      </c>
      <c r="H79" s="183">
        <f t="shared" si="4"/>
        <v>604327</v>
      </c>
      <c r="I79" s="169">
        <f>I80+I84</f>
        <v>2720010</v>
      </c>
    </row>
    <row r="80" spans="1:9" s="186" customFormat="1" ht="45" customHeight="1">
      <c r="A80" s="174" t="s">
        <v>175</v>
      </c>
      <c r="B80" s="71" t="s">
        <v>26</v>
      </c>
      <c r="C80" s="177" t="s">
        <v>27</v>
      </c>
      <c r="D80" s="177" t="s">
        <v>110</v>
      </c>
      <c r="E80" s="177" t="s">
        <v>148</v>
      </c>
      <c r="F80" s="177" t="s">
        <v>99</v>
      </c>
      <c r="G80" s="169">
        <f>G81+G82+G83</f>
        <v>0</v>
      </c>
      <c r="H80" s="183">
        <f t="shared" si="4"/>
        <v>252700</v>
      </c>
      <c r="I80" s="169">
        <f>I81+I82</f>
        <v>252700</v>
      </c>
    </row>
    <row r="81" spans="1:9" s="186" customFormat="1" ht="24.75" customHeight="1">
      <c r="A81" s="205" t="s">
        <v>177</v>
      </c>
      <c r="B81" s="22" t="s">
        <v>26</v>
      </c>
      <c r="C81" s="41" t="s">
        <v>27</v>
      </c>
      <c r="D81" s="41" t="s">
        <v>110</v>
      </c>
      <c r="E81" s="41" t="s">
        <v>148</v>
      </c>
      <c r="F81" s="41" t="s">
        <v>149</v>
      </c>
      <c r="G81" s="168">
        <v>0</v>
      </c>
      <c r="H81" s="182">
        <f t="shared" si="4"/>
        <v>194100</v>
      </c>
      <c r="I81" s="168">
        <v>194100</v>
      </c>
    </row>
    <row r="82" spans="1:9" s="186" customFormat="1" ht="59.25" customHeight="1">
      <c r="A82" s="205" t="s">
        <v>178</v>
      </c>
      <c r="B82" s="22" t="s">
        <v>26</v>
      </c>
      <c r="C82" s="41" t="s">
        <v>27</v>
      </c>
      <c r="D82" s="41" t="s">
        <v>110</v>
      </c>
      <c r="E82" s="41" t="s">
        <v>148</v>
      </c>
      <c r="F82" s="41" t="s">
        <v>150</v>
      </c>
      <c r="G82" s="168">
        <v>0</v>
      </c>
      <c r="H82" s="182">
        <f t="shared" si="4"/>
        <v>58600</v>
      </c>
      <c r="I82" s="168">
        <v>58600</v>
      </c>
    </row>
    <row r="83" spans="1:9" s="186" customFormat="1" ht="26.25" hidden="1" customHeight="1">
      <c r="A83" s="218" t="s">
        <v>124</v>
      </c>
      <c r="B83" s="71" t="s">
        <v>26</v>
      </c>
      <c r="C83" s="41" t="s">
        <v>27</v>
      </c>
      <c r="D83" s="41" t="s">
        <v>110</v>
      </c>
      <c r="E83" s="41" t="s">
        <v>148</v>
      </c>
      <c r="F83" s="41" t="s">
        <v>42</v>
      </c>
      <c r="G83" s="168">
        <v>0</v>
      </c>
      <c r="H83" s="182">
        <f t="shared" si="4"/>
        <v>0</v>
      </c>
      <c r="I83" s="168">
        <v>0</v>
      </c>
    </row>
    <row r="84" spans="1:9" s="186" customFormat="1" ht="96" customHeight="1">
      <c r="A84" s="174" t="s">
        <v>176</v>
      </c>
      <c r="B84" s="71" t="s">
        <v>26</v>
      </c>
      <c r="C84" s="177" t="s">
        <v>27</v>
      </c>
      <c r="D84" s="177" t="s">
        <v>110</v>
      </c>
      <c r="E84" s="177" t="s">
        <v>159</v>
      </c>
      <c r="F84" s="177" t="s">
        <v>99</v>
      </c>
      <c r="G84" s="169">
        <f>G85+G86+G87</f>
        <v>2115683</v>
      </c>
      <c r="H84" s="183">
        <f t="shared" si="4"/>
        <v>351627</v>
      </c>
      <c r="I84" s="169">
        <f>I85+I86+I87</f>
        <v>2467310</v>
      </c>
    </row>
    <row r="85" spans="1:9" s="186" customFormat="1" ht="24.75" customHeight="1">
      <c r="A85" s="205" t="s">
        <v>177</v>
      </c>
      <c r="B85" s="22" t="s">
        <v>26</v>
      </c>
      <c r="C85" s="41" t="s">
        <v>27</v>
      </c>
      <c r="D85" s="41" t="s">
        <v>110</v>
      </c>
      <c r="E85" s="41" t="s">
        <v>159</v>
      </c>
      <c r="F85" s="41" t="s">
        <v>149</v>
      </c>
      <c r="G85" s="168">
        <v>1377950</v>
      </c>
      <c r="H85" s="182">
        <f t="shared" si="4"/>
        <v>204050</v>
      </c>
      <c r="I85" s="168">
        <v>1582000</v>
      </c>
    </row>
    <row r="86" spans="1:9" s="186" customFormat="1" ht="59.25" customHeight="1">
      <c r="A86" s="205" t="s">
        <v>178</v>
      </c>
      <c r="B86" s="22" t="s">
        <v>26</v>
      </c>
      <c r="C86" s="41" t="s">
        <v>27</v>
      </c>
      <c r="D86" s="41" t="s">
        <v>110</v>
      </c>
      <c r="E86" s="41" t="s">
        <v>159</v>
      </c>
      <c r="F86" s="41" t="s">
        <v>150</v>
      </c>
      <c r="G86" s="168">
        <v>416150</v>
      </c>
      <c r="H86" s="182">
        <f t="shared" si="4"/>
        <v>61650</v>
      </c>
      <c r="I86" s="168">
        <v>477800</v>
      </c>
    </row>
    <row r="87" spans="1:9" s="186" customFormat="1" ht="24.75" customHeight="1">
      <c r="A87" s="21" t="s">
        <v>124</v>
      </c>
      <c r="B87" s="22" t="s">
        <v>26</v>
      </c>
      <c r="C87" s="41" t="s">
        <v>27</v>
      </c>
      <c r="D87" s="41" t="s">
        <v>110</v>
      </c>
      <c r="E87" s="41" t="s">
        <v>159</v>
      </c>
      <c r="F87" s="41" t="s">
        <v>42</v>
      </c>
      <c r="G87" s="168">
        <v>321583</v>
      </c>
      <c r="H87" s="182">
        <f t="shared" si="4"/>
        <v>85927</v>
      </c>
      <c r="I87" s="168">
        <v>407510</v>
      </c>
    </row>
    <row r="88" spans="1:9" s="186" customFormat="1" ht="60.75" hidden="1" customHeight="1">
      <c r="A88" s="173" t="s">
        <v>151</v>
      </c>
      <c r="B88" s="71" t="s">
        <v>26</v>
      </c>
      <c r="C88" s="41" t="s">
        <v>27</v>
      </c>
      <c r="D88" s="41" t="s">
        <v>110</v>
      </c>
      <c r="E88" s="41" t="s">
        <v>152</v>
      </c>
      <c r="F88" s="41" t="s">
        <v>99</v>
      </c>
      <c r="G88" s="168">
        <f>G89</f>
        <v>0</v>
      </c>
      <c r="H88" s="182">
        <f t="shared" si="4"/>
        <v>0</v>
      </c>
      <c r="I88" s="168">
        <f>I89</f>
        <v>0</v>
      </c>
    </row>
    <row r="89" spans="1:9" s="186" customFormat="1" ht="39" hidden="1" customHeight="1">
      <c r="A89" s="173" t="s">
        <v>154</v>
      </c>
      <c r="B89" s="71" t="s">
        <v>26</v>
      </c>
      <c r="C89" s="41" t="s">
        <v>27</v>
      </c>
      <c r="D89" s="41" t="s">
        <v>110</v>
      </c>
      <c r="E89" s="41" t="s">
        <v>153</v>
      </c>
      <c r="F89" s="41" t="s">
        <v>99</v>
      </c>
      <c r="G89" s="168">
        <f>G90+G93</f>
        <v>0</v>
      </c>
      <c r="H89" s="182">
        <f t="shared" si="4"/>
        <v>0</v>
      </c>
      <c r="I89" s="168">
        <f>I90</f>
        <v>0</v>
      </c>
    </row>
    <row r="90" spans="1:9" s="186" customFormat="1" ht="45" hidden="1" customHeight="1">
      <c r="A90" s="173" t="s">
        <v>155</v>
      </c>
      <c r="B90" s="71" t="s">
        <v>26</v>
      </c>
      <c r="C90" s="41" t="s">
        <v>27</v>
      </c>
      <c r="D90" s="41" t="s">
        <v>110</v>
      </c>
      <c r="E90" s="41" t="s">
        <v>148</v>
      </c>
      <c r="F90" s="41" t="s">
        <v>99</v>
      </c>
      <c r="G90" s="168">
        <f>G91+G92</f>
        <v>0</v>
      </c>
      <c r="H90" s="182">
        <f t="shared" si="4"/>
        <v>0</v>
      </c>
      <c r="I90" s="168">
        <f>I91+I92</f>
        <v>0</v>
      </c>
    </row>
    <row r="91" spans="1:9" s="186" customFormat="1" ht="24.75" hidden="1" customHeight="1">
      <c r="A91" s="202" t="s">
        <v>156</v>
      </c>
      <c r="B91" s="71" t="s">
        <v>26</v>
      </c>
      <c r="C91" s="41" t="s">
        <v>27</v>
      </c>
      <c r="D91" s="41" t="s">
        <v>110</v>
      </c>
      <c r="E91" s="41" t="s">
        <v>148</v>
      </c>
      <c r="F91" s="41" t="s">
        <v>149</v>
      </c>
      <c r="G91" s="168">
        <v>0</v>
      </c>
      <c r="H91" s="182">
        <f t="shared" si="4"/>
        <v>0</v>
      </c>
      <c r="I91" s="168"/>
    </row>
    <row r="92" spans="1:9" s="186" customFormat="1" ht="59.25" hidden="1" customHeight="1">
      <c r="A92" s="195" t="s">
        <v>157</v>
      </c>
      <c r="B92" s="71" t="s">
        <v>26</v>
      </c>
      <c r="C92" s="41" t="s">
        <v>27</v>
      </c>
      <c r="D92" s="41" t="s">
        <v>110</v>
      </c>
      <c r="E92" s="41" t="s">
        <v>148</v>
      </c>
      <c r="F92" s="41" t="s">
        <v>150</v>
      </c>
      <c r="G92" s="168">
        <v>0</v>
      </c>
      <c r="H92" s="182">
        <f t="shared" si="4"/>
        <v>0</v>
      </c>
      <c r="I92" s="168"/>
    </row>
    <row r="93" spans="1:9" s="186" customFormat="1" ht="25.5" hidden="1" customHeight="1">
      <c r="A93" s="173" t="s">
        <v>158</v>
      </c>
      <c r="B93" s="71" t="s">
        <v>26</v>
      </c>
      <c r="C93" s="41" t="s">
        <v>27</v>
      </c>
      <c r="D93" s="41" t="s">
        <v>110</v>
      </c>
      <c r="E93" s="41" t="s">
        <v>159</v>
      </c>
      <c r="F93" s="41" t="s">
        <v>99</v>
      </c>
      <c r="G93" s="168">
        <f>G94+G95+G96</f>
        <v>0</v>
      </c>
      <c r="H93" s="182">
        <f t="shared" si="4"/>
        <v>0</v>
      </c>
      <c r="I93" s="168">
        <f>I94+I95</f>
        <v>0</v>
      </c>
    </row>
    <row r="94" spans="1:9" s="186" customFormat="1" ht="24.75" hidden="1" customHeight="1">
      <c r="A94" s="21" t="s">
        <v>114</v>
      </c>
      <c r="B94" s="71" t="s">
        <v>26</v>
      </c>
      <c r="C94" s="41" t="s">
        <v>27</v>
      </c>
      <c r="D94" s="41" t="s">
        <v>110</v>
      </c>
      <c r="E94" s="41" t="s">
        <v>159</v>
      </c>
      <c r="F94" s="41" t="s">
        <v>149</v>
      </c>
      <c r="G94" s="168">
        <v>0</v>
      </c>
      <c r="H94" s="182">
        <f t="shared" si="4"/>
        <v>0</v>
      </c>
      <c r="I94" s="168">
        <v>0</v>
      </c>
    </row>
    <row r="95" spans="1:9" s="186" customFormat="1" ht="59.25" hidden="1" customHeight="1">
      <c r="A95" s="21" t="s">
        <v>115</v>
      </c>
      <c r="B95" s="71" t="s">
        <v>26</v>
      </c>
      <c r="C95" s="41" t="s">
        <v>27</v>
      </c>
      <c r="D95" s="41" t="s">
        <v>110</v>
      </c>
      <c r="E95" s="41" t="s">
        <v>159</v>
      </c>
      <c r="F95" s="41" t="s">
        <v>150</v>
      </c>
      <c r="G95" s="168">
        <v>0</v>
      </c>
      <c r="H95" s="182">
        <f t="shared" si="4"/>
        <v>0</v>
      </c>
      <c r="I95" s="168">
        <v>0</v>
      </c>
    </row>
    <row r="96" spans="1:9" s="186" customFormat="1" ht="23.25" hidden="1" customHeight="1">
      <c r="A96" s="21" t="s">
        <v>124</v>
      </c>
      <c r="B96" s="71" t="s">
        <v>26</v>
      </c>
      <c r="C96" s="41" t="s">
        <v>27</v>
      </c>
      <c r="D96" s="41" t="s">
        <v>110</v>
      </c>
      <c r="E96" s="41" t="s">
        <v>159</v>
      </c>
      <c r="F96" s="41" t="s">
        <v>42</v>
      </c>
      <c r="G96" s="168">
        <v>0</v>
      </c>
      <c r="H96" s="182">
        <f t="shared" si="4"/>
        <v>0</v>
      </c>
      <c r="I96" s="168">
        <v>0</v>
      </c>
    </row>
    <row r="97" spans="1:9" s="186" customFormat="1" ht="23.25" hidden="1" customHeight="1">
      <c r="A97" s="206" t="s">
        <v>182</v>
      </c>
      <c r="B97" s="71" t="s">
        <v>26</v>
      </c>
      <c r="C97" s="207" t="s">
        <v>27</v>
      </c>
      <c r="D97" s="207" t="s">
        <v>110</v>
      </c>
      <c r="E97" s="207" t="s">
        <v>113</v>
      </c>
      <c r="F97" s="207" t="s">
        <v>99</v>
      </c>
      <c r="G97" s="169">
        <f>G98</f>
        <v>0</v>
      </c>
      <c r="H97" s="183">
        <f t="shared" si="4"/>
        <v>0</v>
      </c>
      <c r="I97" s="169">
        <f>I98</f>
        <v>0</v>
      </c>
    </row>
    <row r="98" spans="1:9" s="186" customFormat="1" ht="23.25" hidden="1" customHeight="1">
      <c r="A98" s="208" t="s">
        <v>183</v>
      </c>
      <c r="B98" s="71" t="s">
        <v>26</v>
      </c>
      <c r="C98" s="209" t="s">
        <v>27</v>
      </c>
      <c r="D98" s="209" t="s">
        <v>110</v>
      </c>
      <c r="E98" s="209" t="s">
        <v>184</v>
      </c>
      <c r="F98" s="209" t="s">
        <v>99</v>
      </c>
      <c r="G98" s="168">
        <f>G99</f>
        <v>0</v>
      </c>
      <c r="H98" s="182">
        <f t="shared" si="4"/>
        <v>0</v>
      </c>
      <c r="I98" s="168">
        <f>I99</f>
        <v>0</v>
      </c>
    </row>
    <row r="99" spans="1:9" s="186" customFormat="1" ht="18.75" hidden="1">
      <c r="A99" s="210" t="s">
        <v>124</v>
      </c>
      <c r="B99" s="71" t="s">
        <v>26</v>
      </c>
      <c r="C99" s="211" t="s">
        <v>27</v>
      </c>
      <c r="D99" s="211" t="s">
        <v>110</v>
      </c>
      <c r="E99" s="211" t="s">
        <v>184</v>
      </c>
      <c r="F99" s="211" t="s">
        <v>42</v>
      </c>
      <c r="G99" s="168">
        <v>0</v>
      </c>
      <c r="H99" s="182">
        <f t="shared" si="4"/>
        <v>0</v>
      </c>
      <c r="I99" s="168">
        <v>0</v>
      </c>
    </row>
    <row r="100" spans="1:9" s="14" customFormat="1" ht="42.75" customHeight="1">
      <c r="A100" s="204" t="s">
        <v>204</v>
      </c>
      <c r="B100" s="71" t="s">
        <v>26</v>
      </c>
      <c r="C100" s="177" t="s">
        <v>27</v>
      </c>
      <c r="D100" s="177" t="s">
        <v>92</v>
      </c>
      <c r="E100" s="177" t="s">
        <v>112</v>
      </c>
      <c r="F100" s="177" t="s">
        <v>99</v>
      </c>
      <c r="G100" s="169">
        <f>G101</f>
        <v>0</v>
      </c>
      <c r="H100" s="183">
        <f t="shared" si="4"/>
        <v>40789.68</v>
      </c>
      <c r="I100" s="169">
        <f>I101</f>
        <v>40789.68</v>
      </c>
    </row>
    <row r="101" spans="1:9" s="14" customFormat="1" ht="88.5" customHeight="1">
      <c r="A101" s="204" t="s">
        <v>172</v>
      </c>
      <c r="B101" s="71" t="s">
        <v>26</v>
      </c>
      <c r="C101" s="177" t="s">
        <v>27</v>
      </c>
      <c r="D101" s="177" t="s">
        <v>92</v>
      </c>
      <c r="E101" s="189" t="s">
        <v>170</v>
      </c>
      <c r="F101" s="177" t="s">
        <v>99</v>
      </c>
      <c r="G101" s="169">
        <v>0</v>
      </c>
      <c r="H101" s="183">
        <f t="shared" si="4"/>
        <v>40789.68</v>
      </c>
      <c r="I101" s="169">
        <f>I102+I104</f>
        <v>40789.68</v>
      </c>
    </row>
    <row r="102" spans="1:9" s="14" customFormat="1" ht="113.25" customHeight="1">
      <c r="A102" s="203" t="s">
        <v>242</v>
      </c>
      <c r="B102" s="22" t="s">
        <v>26</v>
      </c>
      <c r="C102" s="41" t="s">
        <v>27</v>
      </c>
      <c r="D102" s="41" t="s">
        <v>92</v>
      </c>
      <c r="E102" s="188" t="s">
        <v>239</v>
      </c>
      <c r="F102" s="41" t="s">
        <v>99</v>
      </c>
      <c r="G102" s="169">
        <v>0</v>
      </c>
      <c r="H102" s="182">
        <f t="shared" si="4"/>
        <v>24416</v>
      </c>
      <c r="I102" s="168">
        <f>I103</f>
        <v>24416</v>
      </c>
    </row>
    <row r="103" spans="1:9" s="14" customFormat="1" ht="30" customHeight="1">
      <c r="A103" s="21" t="s">
        <v>124</v>
      </c>
      <c r="B103" s="22" t="s">
        <v>26</v>
      </c>
      <c r="C103" s="41" t="s">
        <v>27</v>
      </c>
      <c r="D103" s="41" t="s">
        <v>92</v>
      </c>
      <c r="E103" s="188" t="s">
        <v>239</v>
      </c>
      <c r="F103" s="41" t="s">
        <v>42</v>
      </c>
      <c r="G103" s="169">
        <v>0</v>
      </c>
      <c r="H103" s="182">
        <f t="shared" si="4"/>
        <v>24416</v>
      </c>
      <c r="I103" s="168">
        <v>24416</v>
      </c>
    </row>
    <row r="104" spans="1:9" s="14" customFormat="1" ht="99" customHeight="1">
      <c r="A104" s="203" t="s">
        <v>241</v>
      </c>
      <c r="B104" s="22" t="s">
        <v>26</v>
      </c>
      <c r="C104" s="41" t="s">
        <v>27</v>
      </c>
      <c r="D104" s="41" t="s">
        <v>92</v>
      </c>
      <c r="E104" s="188" t="s">
        <v>240</v>
      </c>
      <c r="F104" s="41" t="s">
        <v>99</v>
      </c>
      <c r="G104" s="169">
        <v>0</v>
      </c>
      <c r="H104" s="182">
        <f t="shared" si="4"/>
        <v>16373.68</v>
      </c>
      <c r="I104" s="168">
        <f>I105</f>
        <v>16373.68</v>
      </c>
    </row>
    <row r="105" spans="1:9" s="14" customFormat="1" ht="23.25" customHeight="1">
      <c r="A105" s="21" t="s">
        <v>124</v>
      </c>
      <c r="B105" s="22" t="s">
        <v>26</v>
      </c>
      <c r="C105" s="41" t="s">
        <v>27</v>
      </c>
      <c r="D105" s="41" t="s">
        <v>92</v>
      </c>
      <c r="E105" s="188" t="s">
        <v>240</v>
      </c>
      <c r="F105" s="41" t="s">
        <v>42</v>
      </c>
      <c r="G105" s="169">
        <v>0</v>
      </c>
      <c r="H105" s="182">
        <f t="shared" si="4"/>
        <v>16373.68</v>
      </c>
      <c r="I105" s="168">
        <v>16373.68</v>
      </c>
    </row>
    <row r="106" spans="1:9" s="186" customFormat="1" ht="29.25" customHeight="1">
      <c r="A106" s="196" t="s">
        <v>101</v>
      </c>
      <c r="B106" s="71" t="s">
        <v>26</v>
      </c>
      <c r="C106" s="177" t="s">
        <v>35</v>
      </c>
      <c r="D106" s="177" t="s">
        <v>100</v>
      </c>
      <c r="E106" s="177" t="s">
        <v>98</v>
      </c>
      <c r="F106" s="177" t="s">
        <v>99</v>
      </c>
      <c r="G106" s="169">
        <f>G107+G117</f>
        <v>391900</v>
      </c>
      <c r="H106" s="183">
        <f t="shared" si="4"/>
        <v>2060</v>
      </c>
      <c r="I106" s="169">
        <f>I107+I117</f>
        <v>393960</v>
      </c>
    </row>
    <row r="107" spans="1:9" s="186" customFormat="1" ht="30" customHeight="1">
      <c r="A107" s="187" t="s">
        <v>128</v>
      </c>
      <c r="B107" s="71" t="s">
        <v>26</v>
      </c>
      <c r="C107" s="177" t="s">
        <v>35</v>
      </c>
      <c r="D107" s="177" t="s">
        <v>48</v>
      </c>
      <c r="E107" s="71" t="s">
        <v>98</v>
      </c>
      <c r="F107" s="71" t="s">
        <v>99</v>
      </c>
      <c r="G107" s="169">
        <f>G108+G114</f>
        <v>341900</v>
      </c>
      <c r="H107" s="183">
        <f t="shared" si="4"/>
        <v>2060</v>
      </c>
      <c r="I107" s="169">
        <f>I108</f>
        <v>343960</v>
      </c>
    </row>
    <row r="108" spans="1:9" s="186" customFormat="1" ht="94.5" customHeight="1">
      <c r="A108" s="197" t="s">
        <v>165</v>
      </c>
      <c r="B108" s="71" t="s">
        <v>26</v>
      </c>
      <c r="C108" s="177" t="s">
        <v>35</v>
      </c>
      <c r="D108" s="177" t="s">
        <v>48</v>
      </c>
      <c r="E108" s="177" t="s">
        <v>117</v>
      </c>
      <c r="F108" s="177" t="s">
        <v>99</v>
      </c>
      <c r="G108" s="169">
        <f>G109</f>
        <v>341900</v>
      </c>
      <c r="H108" s="183">
        <f t="shared" si="4"/>
        <v>2060</v>
      </c>
      <c r="I108" s="169">
        <f>I109</f>
        <v>343960</v>
      </c>
    </row>
    <row r="109" spans="1:9" s="186" customFormat="1" ht="139.5" customHeight="1">
      <c r="A109" s="197" t="s">
        <v>166</v>
      </c>
      <c r="B109" s="71" t="s">
        <v>26</v>
      </c>
      <c r="C109" s="177" t="s">
        <v>35</v>
      </c>
      <c r="D109" s="177" t="s">
        <v>48</v>
      </c>
      <c r="E109" s="177" t="s">
        <v>118</v>
      </c>
      <c r="F109" s="177" t="s">
        <v>99</v>
      </c>
      <c r="G109" s="169">
        <f>G110</f>
        <v>341900</v>
      </c>
      <c r="H109" s="183">
        <f t="shared" si="4"/>
        <v>2060</v>
      </c>
      <c r="I109" s="169">
        <f>I112</f>
        <v>343960</v>
      </c>
    </row>
    <row r="110" spans="1:9" s="186" customFormat="1" ht="204" customHeight="1">
      <c r="A110" s="198" t="s">
        <v>167</v>
      </c>
      <c r="B110" s="22" t="s">
        <v>26</v>
      </c>
      <c r="C110" s="41" t="s">
        <v>35</v>
      </c>
      <c r="D110" s="41" t="s">
        <v>48</v>
      </c>
      <c r="E110" s="41" t="s">
        <v>123</v>
      </c>
      <c r="F110" s="41" t="s">
        <v>99</v>
      </c>
      <c r="G110" s="168">
        <f>G111</f>
        <v>341900</v>
      </c>
      <c r="H110" s="182">
        <f t="shared" ref="H110:H125" si="5">I110-G110</f>
        <v>-341900</v>
      </c>
      <c r="I110" s="168">
        <f>I111</f>
        <v>0</v>
      </c>
    </row>
    <row r="111" spans="1:9" s="186" customFormat="1" ht="18.75">
      <c r="A111" s="195" t="s">
        <v>124</v>
      </c>
      <c r="B111" s="22" t="s">
        <v>26</v>
      </c>
      <c r="C111" s="41" t="s">
        <v>35</v>
      </c>
      <c r="D111" s="41" t="s">
        <v>48</v>
      </c>
      <c r="E111" s="41" t="s">
        <v>123</v>
      </c>
      <c r="F111" s="41" t="s">
        <v>42</v>
      </c>
      <c r="G111" s="168">
        <v>341900</v>
      </c>
      <c r="H111" s="182">
        <f t="shared" si="5"/>
        <v>-341900</v>
      </c>
      <c r="I111" s="168">
        <v>0</v>
      </c>
    </row>
    <row r="112" spans="1:9" s="186" customFormat="1" ht="204" customHeight="1">
      <c r="A112" s="198" t="s">
        <v>167</v>
      </c>
      <c r="B112" s="22" t="s">
        <v>26</v>
      </c>
      <c r="C112" s="41" t="s">
        <v>35</v>
      </c>
      <c r="D112" s="41" t="s">
        <v>48</v>
      </c>
      <c r="E112" s="41" t="s">
        <v>248</v>
      </c>
      <c r="F112" s="41" t="s">
        <v>99</v>
      </c>
      <c r="G112" s="168">
        <f>G113</f>
        <v>0</v>
      </c>
      <c r="H112" s="182">
        <f t="shared" si="5"/>
        <v>343960</v>
      </c>
      <c r="I112" s="168">
        <f>I113</f>
        <v>343960</v>
      </c>
    </row>
    <row r="113" spans="1:11" s="186" customFormat="1" ht="18.75">
      <c r="A113" s="195" t="s">
        <v>124</v>
      </c>
      <c r="B113" s="22" t="s">
        <v>26</v>
      </c>
      <c r="C113" s="41" t="s">
        <v>35</v>
      </c>
      <c r="D113" s="41" t="s">
        <v>48</v>
      </c>
      <c r="E113" s="41" t="s">
        <v>248</v>
      </c>
      <c r="F113" s="41" t="s">
        <v>42</v>
      </c>
      <c r="G113" s="168">
        <v>0</v>
      </c>
      <c r="H113" s="182">
        <f t="shared" si="5"/>
        <v>343960</v>
      </c>
      <c r="I113" s="168">
        <v>343960</v>
      </c>
    </row>
    <row r="114" spans="1:11" s="14" customFormat="1" ht="90" hidden="1" customHeight="1">
      <c r="A114" s="197" t="s">
        <v>211</v>
      </c>
      <c r="B114" s="71" t="s">
        <v>26</v>
      </c>
      <c r="C114" s="177" t="s">
        <v>35</v>
      </c>
      <c r="D114" s="177" t="s">
        <v>48</v>
      </c>
      <c r="E114" s="177" t="s">
        <v>153</v>
      </c>
      <c r="F114" s="177" t="s">
        <v>99</v>
      </c>
      <c r="G114" s="169">
        <f>G115</f>
        <v>0</v>
      </c>
      <c r="H114" s="183">
        <f t="shared" si="5"/>
        <v>0</v>
      </c>
      <c r="I114" s="169"/>
    </row>
    <row r="115" spans="1:11" s="186" customFormat="1" ht="80.25" hidden="1" customHeight="1">
      <c r="A115" s="198" t="s">
        <v>205</v>
      </c>
      <c r="B115" s="71" t="s">
        <v>26</v>
      </c>
      <c r="C115" s="41" t="s">
        <v>35</v>
      </c>
      <c r="D115" s="41" t="s">
        <v>48</v>
      </c>
      <c r="E115" s="41" t="s">
        <v>206</v>
      </c>
      <c r="F115" s="41" t="s">
        <v>99</v>
      </c>
      <c r="G115" s="168">
        <f>G116</f>
        <v>0</v>
      </c>
      <c r="H115" s="182">
        <f t="shared" si="5"/>
        <v>0</v>
      </c>
      <c r="I115" s="168"/>
    </row>
    <row r="116" spans="1:11" s="186" customFormat="1" ht="33" hidden="1" customHeight="1">
      <c r="A116" s="195" t="s">
        <v>124</v>
      </c>
      <c r="B116" s="71" t="s">
        <v>26</v>
      </c>
      <c r="C116" s="41" t="s">
        <v>35</v>
      </c>
      <c r="D116" s="41" t="s">
        <v>48</v>
      </c>
      <c r="E116" s="41" t="s">
        <v>206</v>
      </c>
      <c r="F116" s="41" t="s">
        <v>42</v>
      </c>
      <c r="G116" s="168">
        <v>0</v>
      </c>
      <c r="H116" s="182">
        <f t="shared" si="5"/>
        <v>0</v>
      </c>
      <c r="I116" s="168"/>
    </row>
    <row r="117" spans="1:11" s="186" customFormat="1" ht="33" customHeight="1">
      <c r="A117" s="197" t="s">
        <v>109</v>
      </c>
      <c r="B117" s="71" t="s">
        <v>26</v>
      </c>
      <c r="C117" s="177" t="s">
        <v>35</v>
      </c>
      <c r="D117" s="177" t="s">
        <v>104</v>
      </c>
      <c r="E117" s="177" t="s">
        <v>98</v>
      </c>
      <c r="F117" s="177" t="s">
        <v>99</v>
      </c>
      <c r="G117" s="169">
        <f>G118+G121</f>
        <v>50000</v>
      </c>
      <c r="H117" s="183">
        <f t="shared" si="5"/>
        <v>0</v>
      </c>
      <c r="I117" s="169">
        <f>I118</f>
        <v>50000</v>
      </c>
    </row>
    <row r="118" spans="1:11" s="186" customFormat="1" ht="99" customHeight="1">
      <c r="A118" s="197" t="s">
        <v>165</v>
      </c>
      <c r="B118" s="71" t="s">
        <v>26</v>
      </c>
      <c r="C118" s="177" t="s">
        <v>35</v>
      </c>
      <c r="D118" s="177" t="s">
        <v>104</v>
      </c>
      <c r="E118" s="177" t="s">
        <v>117</v>
      </c>
      <c r="F118" s="177" t="s">
        <v>99</v>
      </c>
      <c r="G118" s="169">
        <f>G119</f>
        <v>50000</v>
      </c>
      <c r="H118" s="183">
        <f>H119</f>
        <v>0</v>
      </c>
      <c r="I118" s="169">
        <f>I119</f>
        <v>50000</v>
      </c>
    </row>
    <row r="119" spans="1:11" ht="134.25" customHeight="1">
      <c r="A119" s="198" t="s">
        <v>168</v>
      </c>
      <c r="B119" s="22" t="s">
        <v>26</v>
      </c>
      <c r="C119" s="41" t="s">
        <v>35</v>
      </c>
      <c r="D119" s="41" t="s">
        <v>104</v>
      </c>
      <c r="E119" s="41" t="s">
        <v>169</v>
      </c>
      <c r="F119" s="41" t="s">
        <v>99</v>
      </c>
      <c r="G119" s="168">
        <f>G120</f>
        <v>50000</v>
      </c>
      <c r="H119" s="182">
        <f t="shared" si="5"/>
        <v>0</v>
      </c>
      <c r="I119" s="168">
        <f>I120</f>
        <v>50000</v>
      </c>
    </row>
    <row r="120" spans="1:11" ht="18.75">
      <c r="A120" s="195" t="s">
        <v>124</v>
      </c>
      <c r="B120" s="22" t="s">
        <v>26</v>
      </c>
      <c r="C120" s="41" t="s">
        <v>35</v>
      </c>
      <c r="D120" s="41" t="s">
        <v>104</v>
      </c>
      <c r="E120" s="41" t="s">
        <v>169</v>
      </c>
      <c r="F120" s="41" t="s">
        <v>42</v>
      </c>
      <c r="G120" s="168">
        <v>50000</v>
      </c>
      <c r="H120" s="182">
        <f t="shared" si="5"/>
        <v>0</v>
      </c>
      <c r="I120" s="168">
        <v>50000</v>
      </c>
    </row>
    <row r="121" spans="1:11" s="7" customFormat="1" ht="59.25" hidden="1" customHeight="1">
      <c r="A121" s="197" t="s">
        <v>207</v>
      </c>
      <c r="B121" s="71" t="s">
        <v>26</v>
      </c>
      <c r="C121" s="177" t="s">
        <v>35</v>
      </c>
      <c r="D121" s="177" t="s">
        <v>104</v>
      </c>
      <c r="E121" s="177" t="s">
        <v>208</v>
      </c>
      <c r="F121" s="177" t="s">
        <v>99</v>
      </c>
      <c r="G121" s="169">
        <f>G122</f>
        <v>0</v>
      </c>
      <c r="H121" s="183">
        <f t="shared" si="5"/>
        <v>0</v>
      </c>
      <c r="I121" s="169">
        <v>0</v>
      </c>
    </row>
    <row r="122" spans="1:11" ht="56.25" hidden="1">
      <c r="A122" s="217" t="s">
        <v>209</v>
      </c>
      <c r="B122" s="71" t="s">
        <v>26</v>
      </c>
      <c r="C122" s="41" t="s">
        <v>35</v>
      </c>
      <c r="D122" s="41" t="s">
        <v>104</v>
      </c>
      <c r="E122" s="41" t="s">
        <v>210</v>
      </c>
      <c r="F122" s="41" t="s">
        <v>99</v>
      </c>
      <c r="G122" s="168">
        <f>G123</f>
        <v>0</v>
      </c>
      <c r="H122" s="182">
        <f t="shared" si="5"/>
        <v>0</v>
      </c>
      <c r="I122" s="168">
        <v>0</v>
      </c>
    </row>
    <row r="123" spans="1:11" ht="18.75" hidden="1">
      <c r="A123" s="195" t="s">
        <v>124</v>
      </c>
      <c r="B123" s="71" t="s">
        <v>26</v>
      </c>
      <c r="C123" s="41" t="s">
        <v>35</v>
      </c>
      <c r="D123" s="41" t="s">
        <v>104</v>
      </c>
      <c r="E123" s="41" t="s">
        <v>210</v>
      </c>
      <c r="F123" s="41" t="s">
        <v>42</v>
      </c>
      <c r="G123" s="168">
        <v>0</v>
      </c>
      <c r="H123" s="182">
        <f t="shared" si="5"/>
        <v>0</v>
      </c>
      <c r="I123" s="168">
        <v>0</v>
      </c>
    </row>
    <row r="124" spans="1:11" ht="37.5">
      <c r="A124" s="174" t="s">
        <v>139</v>
      </c>
      <c r="B124" s="71" t="s">
        <v>26</v>
      </c>
      <c r="C124" s="177" t="str">
        <f>'[1]9 стр 2017'!C44</f>
        <v>05</v>
      </c>
      <c r="D124" s="177" t="s">
        <v>100</v>
      </c>
      <c r="E124" s="177" t="s">
        <v>98</v>
      </c>
      <c r="F124" s="177" t="s">
        <v>99</v>
      </c>
      <c r="G124" s="179">
        <f t="shared" ref="G124:I126" si="6">G125</f>
        <v>2631826.1799999997</v>
      </c>
      <c r="H124" s="183">
        <f t="shared" si="5"/>
        <v>5229638.6800000006</v>
      </c>
      <c r="I124" s="179">
        <f t="shared" si="6"/>
        <v>7861464.8600000003</v>
      </c>
      <c r="K124" s="172"/>
    </row>
    <row r="125" spans="1:11" ht="37.5">
      <c r="A125" s="174" t="s">
        <v>140</v>
      </c>
      <c r="B125" s="71" t="s">
        <v>26</v>
      </c>
      <c r="C125" s="177" t="str">
        <f>'[1]9 стр 2017'!C45</f>
        <v>05</v>
      </c>
      <c r="D125" s="177" t="str">
        <f>'[1]9 стр 2017'!D45</f>
        <v>03</v>
      </c>
      <c r="E125" s="177" t="s">
        <v>98</v>
      </c>
      <c r="F125" s="177" t="s">
        <v>99</v>
      </c>
      <c r="G125" s="184">
        <f>G126+G148</f>
        <v>2631826.1799999997</v>
      </c>
      <c r="H125" s="183">
        <f t="shared" si="5"/>
        <v>5229638.6800000006</v>
      </c>
      <c r="I125" s="184">
        <f t="shared" si="6"/>
        <v>7861464.8600000003</v>
      </c>
    </row>
    <row r="126" spans="1:11" ht="93.75" customHeight="1">
      <c r="A126" s="197" t="s">
        <v>165</v>
      </c>
      <c r="B126" s="71" t="s">
        <v>26</v>
      </c>
      <c r="C126" s="177" t="s">
        <v>51</v>
      </c>
      <c r="D126" s="177" t="s">
        <v>27</v>
      </c>
      <c r="E126" s="177" t="s">
        <v>117</v>
      </c>
      <c r="F126" s="177" t="s">
        <v>99</v>
      </c>
      <c r="G126" s="183">
        <f t="shared" si="6"/>
        <v>2631826.1799999997</v>
      </c>
      <c r="H126" s="183">
        <f t="shared" si="6"/>
        <v>5229638.6800000006</v>
      </c>
      <c r="I126" s="169">
        <f t="shared" si="6"/>
        <v>7861464.8600000003</v>
      </c>
    </row>
    <row r="127" spans="1:11" ht="133.5" customHeight="1">
      <c r="A127" s="197" t="s">
        <v>166</v>
      </c>
      <c r="B127" s="71" t="s">
        <v>26</v>
      </c>
      <c r="C127" s="177" t="s">
        <v>51</v>
      </c>
      <c r="D127" s="177" t="s">
        <v>27</v>
      </c>
      <c r="E127" s="177" t="s">
        <v>118</v>
      </c>
      <c r="F127" s="177" t="s">
        <v>99</v>
      </c>
      <c r="G127" s="169">
        <f>G130+G146+G136+G138+G140</f>
        <v>2631826.1799999997</v>
      </c>
      <c r="H127" s="169">
        <f>I127-G127</f>
        <v>5229638.6800000006</v>
      </c>
      <c r="I127" s="169">
        <f>I130+I146+I136+I138+I140+I128</f>
        <v>7861464.8600000003</v>
      </c>
      <c r="K127" s="172"/>
    </row>
    <row r="128" spans="1:11" ht="133.5" hidden="1" customHeight="1">
      <c r="A128" s="197"/>
      <c r="B128" s="71" t="s">
        <v>26</v>
      </c>
      <c r="C128" s="41" t="s">
        <v>51</v>
      </c>
      <c r="D128" s="41" t="s">
        <v>27</v>
      </c>
      <c r="E128" s="41" t="s">
        <v>203</v>
      </c>
      <c r="F128" s="41" t="s">
        <v>99</v>
      </c>
      <c r="G128" s="169">
        <v>0</v>
      </c>
      <c r="H128" s="168">
        <f t="shared" ref="H128:H167" si="7">I128-G128</f>
        <v>0</v>
      </c>
      <c r="I128" s="168">
        <f>I129</f>
        <v>0</v>
      </c>
      <c r="K128" s="172"/>
    </row>
    <row r="129" spans="1:11" ht="25.5" hidden="1" customHeight="1">
      <c r="A129" s="195" t="s">
        <v>124</v>
      </c>
      <c r="B129" s="71" t="s">
        <v>26</v>
      </c>
      <c r="C129" s="41" t="s">
        <v>51</v>
      </c>
      <c r="D129" s="41" t="s">
        <v>27</v>
      </c>
      <c r="E129" s="41" t="s">
        <v>203</v>
      </c>
      <c r="F129" s="41" t="s">
        <v>42</v>
      </c>
      <c r="G129" s="168">
        <v>0</v>
      </c>
      <c r="H129" s="168">
        <f t="shared" si="7"/>
        <v>0</v>
      </c>
      <c r="I129" s="168">
        <v>0</v>
      </c>
      <c r="K129" s="172"/>
    </row>
    <row r="130" spans="1:11" ht="168.75">
      <c r="A130" s="198" t="s">
        <v>162</v>
      </c>
      <c r="B130" s="22" t="s">
        <v>26</v>
      </c>
      <c r="C130" s="41" t="s">
        <v>51</v>
      </c>
      <c r="D130" s="41" t="s">
        <v>27</v>
      </c>
      <c r="E130" s="41" t="s">
        <v>119</v>
      </c>
      <c r="F130" s="41" t="s">
        <v>99</v>
      </c>
      <c r="G130" s="168">
        <f>G131+G134</f>
        <v>2500259.1799999997</v>
      </c>
      <c r="H130" s="168">
        <f t="shared" si="7"/>
        <v>5361205.6800000006</v>
      </c>
      <c r="I130" s="168">
        <f>I131+I134</f>
        <v>7861464.8600000003</v>
      </c>
      <c r="K130" s="172"/>
    </row>
    <row r="131" spans="1:11" ht="206.25">
      <c r="A131" s="198" t="s">
        <v>163</v>
      </c>
      <c r="B131" s="22" t="s">
        <v>26</v>
      </c>
      <c r="C131" s="41" t="s">
        <v>51</v>
      </c>
      <c r="D131" s="41" t="s">
        <v>27</v>
      </c>
      <c r="E131" s="41" t="s">
        <v>120</v>
      </c>
      <c r="F131" s="41" t="s">
        <v>99</v>
      </c>
      <c r="G131" s="168">
        <f>G132+G133</f>
        <v>450000</v>
      </c>
      <c r="H131" s="168">
        <f>H132+H133</f>
        <v>-120000</v>
      </c>
      <c r="I131" s="168">
        <f>I132+I133</f>
        <v>330000</v>
      </c>
    </row>
    <row r="132" spans="1:11" ht="18.75">
      <c r="A132" s="195" t="s">
        <v>124</v>
      </c>
      <c r="B132" s="22" t="s">
        <v>26</v>
      </c>
      <c r="C132" s="41" t="s">
        <v>51</v>
      </c>
      <c r="D132" s="41" t="s">
        <v>27</v>
      </c>
      <c r="E132" s="41" t="s">
        <v>120</v>
      </c>
      <c r="F132" s="41" t="s">
        <v>42</v>
      </c>
      <c r="G132" s="168">
        <v>300000</v>
      </c>
      <c r="H132" s="168">
        <f t="shared" ref="H132" si="8">I132-G132</f>
        <v>-100000</v>
      </c>
      <c r="I132" s="168">
        <v>200000</v>
      </c>
      <c r="K132" s="172"/>
    </row>
    <row r="133" spans="1:11" ht="18.75" customHeight="1">
      <c r="A133" s="21" t="s">
        <v>133</v>
      </c>
      <c r="B133" s="22" t="s">
        <v>26</v>
      </c>
      <c r="C133" s="41" t="s">
        <v>51</v>
      </c>
      <c r="D133" s="41" t="s">
        <v>27</v>
      </c>
      <c r="E133" s="41" t="s">
        <v>120</v>
      </c>
      <c r="F133" s="41" t="s">
        <v>131</v>
      </c>
      <c r="G133" s="168">
        <v>150000</v>
      </c>
      <c r="H133" s="168">
        <f t="shared" si="7"/>
        <v>-20000</v>
      </c>
      <c r="I133" s="168">
        <v>130000</v>
      </c>
      <c r="K133" s="172"/>
    </row>
    <row r="134" spans="1:11" ht="155.25" customHeight="1">
      <c r="A134" s="198" t="s">
        <v>164</v>
      </c>
      <c r="B134" s="22" t="s">
        <v>26</v>
      </c>
      <c r="C134" s="41" t="s">
        <v>51</v>
      </c>
      <c r="D134" s="41" t="s">
        <v>27</v>
      </c>
      <c r="E134" s="41" t="s">
        <v>121</v>
      </c>
      <c r="F134" s="41" t="s">
        <v>99</v>
      </c>
      <c r="G134" s="168">
        <f>G135</f>
        <v>2050259.18</v>
      </c>
      <c r="H134" s="168">
        <f t="shared" si="7"/>
        <v>5481205.6800000006</v>
      </c>
      <c r="I134" s="168">
        <f>I135</f>
        <v>7531464.8600000003</v>
      </c>
    </row>
    <row r="135" spans="1:11" ht="18.75">
      <c r="A135" s="195" t="s">
        <v>124</v>
      </c>
      <c r="B135" s="22" t="s">
        <v>26</v>
      </c>
      <c r="C135" s="41" t="s">
        <v>51</v>
      </c>
      <c r="D135" s="41" t="s">
        <v>27</v>
      </c>
      <c r="E135" s="41" t="s">
        <v>121</v>
      </c>
      <c r="F135" s="41" t="s">
        <v>42</v>
      </c>
      <c r="G135" s="168">
        <v>2050259.18</v>
      </c>
      <c r="H135" s="168">
        <f>I135-G135</f>
        <v>5481205.6800000006</v>
      </c>
      <c r="I135" s="168">
        <v>7531464.8600000003</v>
      </c>
      <c r="K135" s="172"/>
    </row>
    <row r="136" spans="1:11" ht="229.5" hidden="1" customHeight="1">
      <c r="A136" s="198" t="s">
        <v>161</v>
      </c>
      <c r="B136" s="22" t="s">
        <v>26</v>
      </c>
      <c r="C136" s="41" t="s">
        <v>51</v>
      </c>
      <c r="D136" s="41" t="s">
        <v>27</v>
      </c>
      <c r="E136" s="41" t="s">
        <v>132</v>
      </c>
      <c r="F136" s="41" t="s">
        <v>99</v>
      </c>
      <c r="G136" s="168">
        <f>G137</f>
        <v>0</v>
      </c>
      <c r="H136" s="168">
        <f t="shared" si="7"/>
        <v>0</v>
      </c>
      <c r="I136" s="168">
        <f>I137</f>
        <v>0</v>
      </c>
    </row>
    <row r="137" spans="1:11" ht="18.75" hidden="1">
      <c r="A137" s="195" t="s">
        <v>124</v>
      </c>
      <c r="B137" s="22" t="s">
        <v>26</v>
      </c>
      <c r="C137" s="41" t="s">
        <v>51</v>
      </c>
      <c r="D137" s="41" t="s">
        <v>27</v>
      </c>
      <c r="E137" s="41" t="s">
        <v>132</v>
      </c>
      <c r="F137" s="41" t="s">
        <v>42</v>
      </c>
      <c r="G137" s="168">
        <v>0</v>
      </c>
      <c r="H137" s="168">
        <f t="shared" si="7"/>
        <v>0</v>
      </c>
      <c r="I137" s="168">
        <v>0</v>
      </c>
      <c r="K137" s="172"/>
    </row>
    <row r="138" spans="1:11" ht="149.25" hidden="1" customHeight="1">
      <c r="A138" s="198" t="s">
        <v>190</v>
      </c>
      <c r="B138" s="22" t="s">
        <v>26</v>
      </c>
      <c r="C138" s="41" t="s">
        <v>51</v>
      </c>
      <c r="D138" s="41" t="s">
        <v>27</v>
      </c>
      <c r="E138" s="41" t="s">
        <v>179</v>
      </c>
      <c r="F138" s="41" t="s">
        <v>99</v>
      </c>
      <c r="G138" s="168">
        <f>G139</f>
        <v>0</v>
      </c>
      <c r="H138" s="168">
        <f t="shared" si="7"/>
        <v>0</v>
      </c>
      <c r="I138" s="168">
        <f>I139</f>
        <v>0</v>
      </c>
      <c r="K138" s="172"/>
    </row>
    <row r="139" spans="1:11" ht="18.75" hidden="1">
      <c r="A139" s="195" t="s">
        <v>124</v>
      </c>
      <c r="B139" s="22" t="s">
        <v>26</v>
      </c>
      <c r="C139" s="41" t="s">
        <v>51</v>
      </c>
      <c r="D139" s="41" t="s">
        <v>27</v>
      </c>
      <c r="E139" s="41" t="s">
        <v>179</v>
      </c>
      <c r="F139" s="41" t="s">
        <v>42</v>
      </c>
      <c r="G139" s="168">
        <v>0</v>
      </c>
      <c r="H139" s="168">
        <f t="shared" si="7"/>
        <v>0</v>
      </c>
      <c r="I139" s="168">
        <v>0</v>
      </c>
      <c r="K139" s="172"/>
    </row>
    <row r="140" spans="1:11" ht="262.5" hidden="1">
      <c r="A140" s="198" t="s">
        <v>181</v>
      </c>
      <c r="B140" s="22" t="s">
        <v>26</v>
      </c>
      <c r="C140" s="41" t="s">
        <v>51</v>
      </c>
      <c r="D140" s="41" t="s">
        <v>27</v>
      </c>
      <c r="E140" s="41" t="s">
        <v>180</v>
      </c>
      <c r="F140" s="41" t="s">
        <v>99</v>
      </c>
      <c r="G140" s="168">
        <f>G141</f>
        <v>0</v>
      </c>
      <c r="H140" s="168">
        <f t="shared" si="7"/>
        <v>0</v>
      </c>
      <c r="I140" s="168">
        <f>I141</f>
        <v>0</v>
      </c>
      <c r="K140" s="172"/>
    </row>
    <row r="141" spans="1:11" ht="18.75" hidden="1">
      <c r="A141" s="195" t="s">
        <v>124</v>
      </c>
      <c r="B141" s="22" t="s">
        <v>26</v>
      </c>
      <c r="C141" s="41" t="s">
        <v>51</v>
      </c>
      <c r="D141" s="41" t="s">
        <v>27</v>
      </c>
      <c r="E141" s="41" t="s">
        <v>180</v>
      </c>
      <c r="F141" s="41" t="s">
        <v>42</v>
      </c>
      <c r="G141" s="168">
        <v>0</v>
      </c>
      <c r="H141" s="168">
        <f t="shared" si="7"/>
        <v>0</v>
      </c>
      <c r="I141" s="168">
        <v>0</v>
      </c>
      <c r="K141" s="172"/>
    </row>
    <row r="142" spans="1:11" ht="187.5">
      <c r="A142" s="198" t="s">
        <v>160</v>
      </c>
      <c r="B142" s="22" t="s">
        <v>26</v>
      </c>
      <c r="C142" s="41" t="s">
        <v>51</v>
      </c>
      <c r="D142" s="41" t="s">
        <v>27</v>
      </c>
      <c r="E142" s="41" t="s">
        <v>245</v>
      </c>
      <c r="F142" s="41" t="s">
        <v>99</v>
      </c>
      <c r="G142" s="168">
        <f>G143</f>
        <v>0</v>
      </c>
      <c r="H142" s="168">
        <f t="shared" si="7"/>
        <v>0</v>
      </c>
      <c r="I142" s="168">
        <f>I143</f>
        <v>0</v>
      </c>
    </row>
    <row r="143" spans="1:11" ht="18.75">
      <c r="A143" s="195" t="s">
        <v>124</v>
      </c>
      <c r="B143" s="22" t="s">
        <v>26</v>
      </c>
      <c r="C143" s="41" t="s">
        <v>51</v>
      </c>
      <c r="D143" s="41" t="s">
        <v>27</v>
      </c>
      <c r="E143" s="41" t="s">
        <v>245</v>
      </c>
      <c r="F143" s="41" t="s">
        <v>42</v>
      </c>
      <c r="G143" s="168">
        <v>0</v>
      </c>
      <c r="H143" s="168">
        <f t="shared" si="7"/>
        <v>0</v>
      </c>
      <c r="I143" s="168">
        <v>0</v>
      </c>
      <c r="K143" s="172"/>
    </row>
    <row r="144" spans="1:11" ht="187.5">
      <c r="A144" s="198" t="s">
        <v>160</v>
      </c>
      <c r="B144" s="22" t="s">
        <v>26</v>
      </c>
      <c r="C144" s="41" t="s">
        <v>51</v>
      </c>
      <c r="D144" s="41" t="s">
        <v>27</v>
      </c>
      <c r="E144" s="41" t="s">
        <v>122</v>
      </c>
      <c r="F144" s="41" t="s">
        <v>99</v>
      </c>
      <c r="G144" s="168">
        <f>G145</f>
        <v>0</v>
      </c>
      <c r="H144" s="168">
        <f t="shared" si="7"/>
        <v>596111</v>
      </c>
      <c r="I144" s="168">
        <f>I145</f>
        <v>596111</v>
      </c>
    </row>
    <row r="145" spans="1:11" ht="18.75">
      <c r="A145" s="195" t="s">
        <v>124</v>
      </c>
      <c r="B145" s="22" t="s">
        <v>26</v>
      </c>
      <c r="C145" s="41" t="s">
        <v>51</v>
      </c>
      <c r="D145" s="41" t="s">
        <v>27</v>
      </c>
      <c r="E145" s="41" t="s">
        <v>245</v>
      </c>
      <c r="F145" s="41" t="s">
        <v>42</v>
      </c>
      <c r="G145" s="168">
        <v>0</v>
      </c>
      <c r="H145" s="168">
        <f t="shared" si="7"/>
        <v>596111</v>
      </c>
      <c r="I145" s="168">
        <v>596111</v>
      </c>
      <c r="K145" s="172"/>
    </row>
    <row r="146" spans="1:11" ht="187.5">
      <c r="A146" s="198" t="s">
        <v>160</v>
      </c>
      <c r="B146" s="22" t="s">
        <v>26</v>
      </c>
      <c r="C146" s="41" t="s">
        <v>51</v>
      </c>
      <c r="D146" s="41" t="s">
        <v>27</v>
      </c>
      <c r="E146" s="41" t="s">
        <v>122</v>
      </c>
      <c r="F146" s="41" t="s">
        <v>99</v>
      </c>
      <c r="G146" s="168">
        <f>G147</f>
        <v>131567</v>
      </c>
      <c r="H146" s="168">
        <f t="shared" si="7"/>
        <v>-131567</v>
      </c>
      <c r="I146" s="168">
        <f>I147</f>
        <v>0</v>
      </c>
    </row>
    <row r="147" spans="1:11" ht="18.75">
      <c r="A147" s="195" t="s">
        <v>124</v>
      </c>
      <c r="B147" s="22" t="s">
        <v>26</v>
      </c>
      <c r="C147" s="41" t="s">
        <v>51</v>
      </c>
      <c r="D147" s="41" t="s">
        <v>27</v>
      </c>
      <c r="E147" s="41" t="s">
        <v>122</v>
      </c>
      <c r="F147" s="41" t="s">
        <v>42</v>
      </c>
      <c r="G147" s="168">
        <v>131567</v>
      </c>
      <c r="H147" s="168">
        <f t="shared" si="7"/>
        <v>-131567</v>
      </c>
      <c r="I147" s="168">
        <v>0</v>
      </c>
      <c r="K147" s="172"/>
    </row>
    <row r="148" spans="1:11" ht="93.75" hidden="1">
      <c r="A148" s="204" t="s">
        <v>151</v>
      </c>
      <c r="B148" s="71" t="s">
        <v>26</v>
      </c>
      <c r="C148" s="177" t="s">
        <v>51</v>
      </c>
      <c r="D148" s="177" t="s">
        <v>27</v>
      </c>
      <c r="E148" s="177" t="s">
        <v>202</v>
      </c>
      <c r="F148" s="177" t="s">
        <v>99</v>
      </c>
      <c r="G148" s="169">
        <f>G149</f>
        <v>0</v>
      </c>
      <c r="H148" s="169">
        <f>I148-G148</f>
        <v>0</v>
      </c>
      <c r="I148" s="169">
        <v>0</v>
      </c>
      <c r="K148" s="172"/>
    </row>
    <row r="149" spans="1:11" ht="56.25" hidden="1">
      <c r="A149" s="198" t="s">
        <v>193</v>
      </c>
      <c r="B149" s="71" t="s">
        <v>26</v>
      </c>
      <c r="C149" s="41" t="s">
        <v>51</v>
      </c>
      <c r="D149" s="41" t="s">
        <v>27</v>
      </c>
      <c r="E149" s="41" t="s">
        <v>153</v>
      </c>
      <c r="F149" s="41" t="s">
        <v>99</v>
      </c>
      <c r="G149" s="168">
        <f>G150+G152</f>
        <v>0</v>
      </c>
      <c r="H149" s="168">
        <f t="shared" si="7"/>
        <v>0</v>
      </c>
      <c r="I149" s="168">
        <v>0</v>
      </c>
      <c r="K149" s="172"/>
    </row>
    <row r="150" spans="1:11" ht="187.5" hidden="1">
      <c r="A150" s="198" t="s">
        <v>194</v>
      </c>
      <c r="B150" s="71" t="s">
        <v>26</v>
      </c>
      <c r="C150" s="41" t="s">
        <v>51</v>
      </c>
      <c r="D150" s="41" t="s">
        <v>27</v>
      </c>
      <c r="E150" s="41" t="s">
        <v>195</v>
      </c>
      <c r="F150" s="41" t="s">
        <v>99</v>
      </c>
      <c r="G150" s="168">
        <f>G151</f>
        <v>0</v>
      </c>
      <c r="H150" s="168">
        <f t="shared" si="7"/>
        <v>0</v>
      </c>
      <c r="I150" s="168">
        <v>0</v>
      </c>
      <c r="K150" s="172"/>
    </row>
    <row r="151" spans="1:11" ht="18.75" hidden="1">
      <c r="A151" s="195" t="s">
        <v>124</v>
      </c>
      <c r="B151" s="71" t="s">
        <v>26</v>
      </c>
      <c r="C151" s="41" t="s">
        <v>51</v>
      </c>
      <c r="D151" s="41" t="s">
        <v>27</v>
      </c>
      <c r="E151" s="41" t="s">
        <v>195</v>
      </c>
      <c r="F151" s="41" t="s">
        <v>42</v>
      </c>
      <c r="G151" s="168">
        <v>0</v>
      </c>
      <c r="H151" s="168">
        <f t="shared" si="7"/>
        <v>0</v>
      </c>
      <c r="I151" s="168">
        <v>0</v>
      </c>
      <c r="K151" s="172"/>
    </row>
    <row r="152" spans="1:11" ht="93.75" hidden="1">
      <c r="A152" s="198" t="s">
        <v>196</v>
      </c>
      <c r="B152" s="71" t="s">
        <v>26</v>
      </c>
      <c r="C152" s="41" t="s">
        <v>51</v>
      </c>
      <c r="D152" s="41" t="s">
        <v>27</v>
      </c>
      <c r="E152" s="41" t="s">
        <v>197</v>
      </c>
      <c r="F152" s="41" t="s">
        <v>99</v>
      </c>
      <c r="G152" s="168">
        <f>G153+G155</f>
        <v>0</v>
      </c>
      <c r="H152" s="168">
        <f t="shared" si="7"/>
        <v>0</v>
      </c>
      <c r="I152" s="168">
        <v>0</v>
      </c>
      <c r="K152" s="172"/>
    </row>
    <row r="153" spans="1:11" ht="18.75" hidden="1">
      <c r="A153" s="198" t="s">
        <v>198</v>
      </c>
      <c r="B153" s="71" t="s">
        <v>26</v>
      </c>
      <c r="C153" s="41" t="s">
        <v>51</v>
      </c>
      <c r="D153" s="41" t="s">
        <v>27</v>
      </c>
      <c r="E153" s="41" t="s">
        <v>199</v>
      </c>
      <c r="F153" s="41" t="s">
        <v>99</v>
      </c>
      <c r="G153" s="168">
        <f>G154</f>
        <v>0</v>
      </c>
      <c r="H153" s="168">
        <f t="shared" si="7"/>
        <v>0</v>
      </c>
      <c r="I153" s="168">
        <v>0</v>
      </c>
      <c r="K153" s="172"/>
    </row>
    <row r="154" spans="1:11" ht="37.5" hidden="1">
      <c r="A154" s="21" t="s">
        <v>133</v>
      </c>
      <c r="B154" s="71" t="s">
        <v>26</v>
      </c>
      <c r="C154" s="41" t="s">
        <v>51</v>
      </c>
      <c r="D154" s="41" t="s">
        <v>27</v>
      </c>
      <c r="E154" s="41" t="s">
        <v>199</v>
      </c>
      <c r="F154" s="41" t="s">
        <v>131</v>
      </c>
      <c r="G154" s="168">
        <v>0</v>
      </c>
      <c r="H154" s="168">
        <f t="shared" si="7"/>
        <v>0</v>
      </c>
      <c r="I154" s="168">
        <v>0</v>
      </c>
      <c r="K154" s="172"/>
    </row>
    <row r="155" spans="1:11" ht="37.5" hidden="1">
      <c r="A155" s="198" t="s">
        <v>200</v>
      </c>
      <c r="B155" s="71" t="s">
        <v>26</v>
      </c>
      <c r="C155" s="41" t="s">
        <v>51</v>
      </c>
      <c r="D155" s="41" t="s">
        <v>27</v>
      </c>
      <c r="E155" s="41" t="s">
        <v>201</v>
      </c>
      <c r="F155" s="41" t="s">
        <v>99</v>
      </c>
      <c r="G155" s="168">
        <f>G156</f>
        <v>0</v>
      </c>
      <c r="H155" s="168">
        <f t="shared" si="7"/>
        <v>0</v>
      </c>
      <c r="I155" s="168">
        <v>0</v>
      </c>
      <c r="K155" s="172"/>
    </row>
    <row r="156" spans="1:11" ht="18.75" hidden="1">
      <c r="A156" s="21" t="s">
        <v>124</v>
      </c>
      <c r="B156" s="71" t="s">
        <v>26</v>
      </c>
      <c r="C156" s="41" t="s">
        <v>51</v>
      </c>
      <c r="D156" s="41" t="s">
        <v>27</v>
      </c>
      <c r="E156" s="41" t="s">
        <v>201</v>
      </c>
      <c r="F156" s="41" t="s">
        <v>42</v>
      </c>
      <c r="G156" s="168">
        <v>0</v>
      </c>
      <c r="H156" s="168">
        <f t="shared" si="7"/>
        <v>0</v>
      </c>
      <c r="I156" s="168">
        <v>0</v>
      </c>
      <c r="K156" s="172"/>
    </row>
    <row r="157" spans="1:11" ht="56.25">
      <c r="A157" s="18" t="s">
        <v>91</v>
      </c>
      <c r="B157" s="71" t="s">
        <v>26</v>
      </c>
      <c r="C157" s="177" t="s">
        <v>92</v>
      </c>
      <c r="D157" s="177" t="s">
        <v>100</v>
      </c>
      <c r="E157" s="71" t="s">
        <v>98</v>
      </c>
      <c r="F157" s="71" t="s">
        <v>99</v>
      </c>
      <c r="G157" s="169">
        <f>G158</f>
        <v>109161.14</v>
      </c>
      <c r="H157" s="169">
        <f t="shared" si="7"/>
        <v>6372</v>
      </c>
      <c r="I157" s="183">
        <f>I158</f>
        <v>115533.14</v>
      </c>
    </row>
    <row r="158" spans="1:11" ht="37.5">
      <c r="A158" s="175" t="s">
        <v>93</v>
      </c>
      <c r="B158" s="71" t="s">
        <v>26</v>
      </c>
      <c r="C158" s="177" t="s">
        <v>92</v>
      </c>
      <c r="D158" s="177" t="s">
        <v>27</v>
      </c>
      <c r="E158" s="71" t="s">
        <v>98</v>
      </c>
      <c r="F158" s="71" t="s">
        <v>99</v>
      </c>
      <c r="G158" s="169">
        <f>G159+G161+G165+G163</f>
        <v>109161.14</v>
      </c>
      <c r="H158" s="169">
        <f t="shared" si="7"/>
        <v>6372</v>
      </c>
      <c r="I158" s="169">
        <f>I159+I161+I165+I163</f>
        <v>115533.14</v>
      </c>
    </row>
    <row r="159" spans="1:11" ht="150">
      <c r="A159" s="199" t="s">
        <v>105</v>
      </c>
      <c r="B159" s="22" t="s">
        <v>26</v>
      </c>
      <c r="C159" s="41" t="s">
        <v>92</v>
      </c>
      <c r="D159" s="41" t="s">
        <v>27</v>
      </c>
      <c r="E159" s="41" t="s">
        <v>94</v>
      </c>
      <c r="F159" s="22" t="s">
        <v>99</v>
      </c>
      <c r="G159" s="182">
        <f>G160</f>
        <v>14341</v>
      </c>
      <c r="H159" s="168">
        <f t="shared" si="7"/>
        <v>6372</v>
      </c>
      <c r="I159" s="182">
        <f>I160</f>
        <v>20713</v>
      </c>
    </row>
    <row r="160" spans="1:11" ht="18.75">
      <c r="A160" s="173" t="s">
        <v>12</v>
      </c>
      <c r="B160" s="22" t="s">
        <v>26</v>
      </c>
      <c r="C160" s="41" t="s">
        <v>92</v>
      </c>
      <c r="D160" s="41" t="s">
        <v>27</v>
      </c>
      <c r="E160" s="41" t="s">
        <v>94</v>
      </c>
      <c r="F160" s="41" t="s">
        <v>95</v>
      </c>
      <c r="G160" s="178">
        <v>14341</v>
      </c>
      <c r="H160" s="168">
        <f t="shared" si="7"/>
        <v>6372</v>
      </c>
      <c r="I160" s="178">
        <v>20713</v>
      </c>
    </row>
    <row r="161" spans="1:11" ht="93.75">
      <c r="A161" s="199" t="s">
        <v>106</v>
      </c>
      <c r="B161" s="22" t="s">
        <v>26</v>
      </c>
      <c r="C161" s="41" t="s">
        <v>92</v>
      </c>
      <c r="D161" s="41" t="s">
        <v>27</v>
      </c>
      <c r="E161" s="41" t="s">
        <v>96</v>
      </c>
      <c r="F161" s="22" t="s">
        <v>99</v>
      </c>
      <c r="G161" s="178">
        <f>G162</f>
        <v>56790</v>
      </c>
      <c r="H161" s="168">
        <f t="shared" si="7"/>
        <v>0</v>
      </c>
      <c r="I161" s="178">
        <f>I162</f>
        <v>56790</v>
      </c>
    </row>
    <row r="162" spans="1:11" ht="18.75">
      <c r="A162" s="173" t="s">
        <v>12</v>
      </c>
      <c r="B162" s="22" t="s">
        <v>26</v>
      </c>
      <c r="C162" s="41" t="s">
        <v>92</v>
      </c>
      <c r="D162" s="41" t="s">
        <v>27</v>
      </c>
      <c r="E162" s="41" t="s">
        <v>96</v>
      </c>
      <c r="F162" s="41" t="s">
        <v>95</v>
      </c>
      <c r="G162" s="178">
        <v>56790</v>
      </c>
      <c r="H162" s="168">
        <f t="shared" si="7"/>
        <v>0</v>
      </c>
      <c r="I162" s="178">
        <v>56790</v>
      </c>
    </row>
    <row r="163" spans="1:11" ht="150">
      <c r="A163" s="199" t="s">
        <v>107</v>
      </c>
      <c r="B163" s="22" t="s">
        <v>26</v>
      </c>
      <c r="C163" s="41" t="s">
        <v>92</v>
      </c>
      <c r="D163" s="41" t="s">
        <v>27</v>
      </c>
      <c r="E163" s="41" t="s">
        <v>256</v>
      </c>
      <c r="F163" s="22" t="s">
        <v>99</v>
      </c>
      <c r="G163" s="178">
        <f>G164</f>
        <v>19157</v>
      </c>
      <c r="H163" s="168">
        <f t="shared" si="7"/>
        <v>0</v>
      </c>
      <c r="I163" s="178">
        <f>I164</f>
        <v>19157</v>
      </c>
    </row>
    <row r="164" spans="1:11" ht="18.75">
      <c r="A164" s="173" t="s">
        <v>12</v>
      </c>
      <c r="B164" s="22" t="s">
        <v>26</v>
      </c>
      <c r="C164" s="41" t="s">
        <v>92</v>
      </c>
      <c r="D164" s="41" t="s">
        <v>27</v>
      </c>
      <c r="E164" s="41" t="s">
        <v>256</v>
      </c>
      <c r="F164" s="41" t="s">
        <v>95</v>
      </c>
      <c r="G164" s="178">
        <v>19157</v>
      </c>
      <c r="H164" s="168">
        <f t="shared" si="7"/>
        <v>0</v>
      </c>
      <c r="I164" s="178">
        <v>19157</v>
      </c>
    </row>
    <row r="165" spans="1:11" ht="93.75">
      <c r="A165" s="199" t="s">
        <v>108</v>
      </c>
      <c r="B165" s="22" t="s">
        <v>26</v>
      </c>
      <c r="C165" s="41" t="s">
        <v>92</v>
      </c>
      <c r="D165" s="41" t="s">
        <v>27</v>
      </c>
      <c r="E165" s="41" t="s">
        <v>103</v>
      </c>
      <c r="F165" s="22" t="s">
        <v>99</v>
      </c>
      <c r="G165" s="178">
        <f>G166</f>
        <v>18873.14</v>
      </c>
      <c r="H165" s="168">
        <f t="shared" si="7"/>
        <v>0</v>
      </c>
      <c r="I165" s="178">
        <f>I166</f>
        <v>18873.14</v>
      </c>
    </row>
    <row r="166" spans="1:11" ht="18.75">
      <c r="A166" s="173" t="s">
        <v>12</v>
      </c>
      <c r="B166" s="22" t="s">
        <v>26</v>
      </c>
      <c r="C166" s="41" t="s">
        <v>92</v>
      </c>
      <c r="D166" s="41" t="s">
        <v>27</v>
      </c>
      <c r="E166" s="41" t="s">
        <v>103</v>
      </c>
      <c r="F166" s="41" t="s">
        <v>95</v>
      </c>
      <c r="G166" s="178">
        <v>18873.14</v>
      </c>
      <c r="H166" s="168">
        <f t="shared" si="7"/>
        <v>0</v>
      </c>
      <c r="I166" s="178">
        <v>18873.14</v>
      </c>
    </row>
    <row r="167" spans="1:11" ht="18.75">
      <c r="A167" s="174" t="s">
        <v>1</v>
      </c>
      <c r="B167" s="174"/>
      <c r="C167" s="177"/>
      <c r="D167" s="177"/>
      <c r="E167" s="177"/>
      <c r="F167" s="177"/>
      <c r="G167" s="179">
        <f>G9+G71+G77+G106+G124+G157</f>
        <v>8964350</v>
      </c>
      <c r="H167" s="183">
        <f t="shared" si="7"/>
        <v>5723393.6799999997</v>
      </c>
      <c r="I167" s="179">
        <f>I9+I71+I77+I106+I124+I157</f>
        <v>14687743.68</v>
      </c>
      <c r="K167" s="172"/>
    </row>
  </sheetData>
  <mergeCells count="4">
    <mergeCell ref="A5:H5"/>
    <mergeCell ref="G2:I2"/>
    <mergeCell ref="G1:I1"/>
    <mergeCell ref="F6:I6"/>
  </mergeCells>
  <pageMargins left="0.31496062992125984" right="0.31496062992125984" top="0.55118110236220474" bottom="0.74803149606299213" header="0.31496062992125984" footer="0.31496062992125984"/>
  <pageSetup paperSize="9" scale="5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124"/>
  <sheetViews>
    <sheetView workbookViewId="0">
      <selection activeCell="J9" sqref="J9"/>
    </sheetView>
  </sheetViews>
  <sheetFormatPr defaultRowHeight="12.75"/>
  <cols>
    <col min="1" max="1" width="67.140625" style="3" customWidth="1"/>
    <col min="2" max="2" width="14.85546875" style="3" customWidth="1"/>
    <col min="3" max="3" width="10.140625" style="4" customWidth="1"/>
    <col min="4" max="4" width="14.140625" style="4" customWidth="1"/>
    <col min="5" max="5" width="19.28515625" style="4" customWidth="1"/>
    <col min="6" max="6" width="16.7109375" style="4" bestFit="1" customWidth="1"/>
    <col min="7" max="7" width="19.5703125" style="4" customWidth="1"/>
    <col min="8" max="8" width="20.28515625" style="185" customWidth="1"/>
    <col min="9" max="10" width="25" style="170" customWidth="1"/>
    <col min="11" max="11" width="9.140625" style="5"/>
    <col min="12" max="12" width="27.28515625" style="5" bestFit="1" customWidth="1"/>
    <col min="13" max="13" width="22.85546875" style="5" bestFit="1" customWidth="1"/>
    <col min="14" max="15" width="9.140625" style="5"/>
    <col min="16" max="16" width="13.140625" style="5" bestFit="1" customWidth="1"/>
    <col min="17" max="17" width="9.140625" style="5"/>
    <col min="18" max="18" width="14.7109375" style="5" bestFit="1" customWidth="1"/>
    <col min="19" max="257" width="9.140625" style="5"/>
    <col min="258" max="258" width="3.5703125" style="5" customWidth="1"/>
    <col min="259" max="259" width="40.85546875" style="5" customWidth="1"/>
    <col min="260" max="260" width="5.140625" style="5" customWidth="1"/>
    <col min="261" max="262" width="4.28515625" style="5" customWidth="1"/>
    <col min="263" max="263" width="8.5703125" style="5" customWidth="1"/>
    <col min="264" max="264" width="6.7109375" style="5" customWidth="1"/>
    <col min="265" max="265" width="11.28515625" style="5" customWidth="1"/>
    <col min="266" max="266" width="12.28515625" style="5" customWidth="1"/>
    <col min="267" max="513" width="9.140625" style="5"/>
    <col min="514" max="514" width="3.5703125" style="5" customWidth="1"/>
    <col min="515" max="515" width="40.85546875" style="5" customWidth="1"/>
    <col min="516" max="516" width="5.140625" style="5" customWidth="1"/>
    <col min="517" max="518" width="4.28515625" style="5" customWidth="1"/>
    <col min="519" max="519" width="8.5703125" style="5" customWidth="1"/>
    <col min="520" max="520" width="6.7109375" style="5" customWidth="1"/>
    <col min="521" max="521" width="11.28515625" style="5" customWidth="1"/>
    <col min="522" max="522" width="12.28515625" style="5" customWidth="1"/>
    <col min="523" max="769" width="9.140625" style="5"/>
    <col min="770" max="770" width="3.5703125" style="5" customWidth="1"/>
    <col min="771" max="771" width="40.85546875" style="5" customWidth="1"/>
    <col min="772" max="772" width="5.140625" style="5" customWidth="1"/>
    <col min="773" max="774" width="4.28515625" style="5" customWidth="1"/>
    <col min="775" max="775" width="8.5703125" style="5" customWidth="1"/>
    <col min="776" max="776" width="6.7109375" style="5" customWidth="1"/>
    <col min="777" max="777" width="11.28515625" style="5" customWidth="1"/>
    <col min="778" max="778" width="12.28515625" style="5" customWidth="1"/>
    <col min="779" max="1025" width="9.140625" style="5"/>
    <col min="1026" max="1026" width="3.5703125" style="5" customWidth="1"/>
    <col min="1027" max="1027" width="40.85546875" style="5" customWidth="1"/>
    <col min="1028" max="1028" width="5.140625" style="5" customWidth="1"/>
    <col min="1029" max="1030" width="4.28515625" style="5" customWidth="1"/>
    <col min="1031" max="1031" width="8.5703125" style="5" customWidth="1"/>
    <col min="1032" max="1032" width="6.7109375" style="5" customWidth="1"/>
    <col min="1033" max="1033" width="11.28515625" style="5" customWidth="1"/>
    <col min="1034" max="1034" width="12.28515625" style="5" customWidth="1"/>
    <col min="1035" max="1281" width="9.140625" style="5"/>
    <col min="1282" max="1282" width="3.5703125" style="5" customWidth="1"/>
    <col min="1283" max="1283" width="40.85546875" style="5" customWidth="1"/>
    <col min="1284" max="1284" width="5.140625" style="5" customWidth="1"/>
    <col min="1285" max="1286" width="4.28515625" style="5" customWidth="1"/>
    <col min="1287" max="1287" width="8.5703125" style="5" customWidth="1"/>
    <col min="1288" max="1288" width="6.7109375" style="5" customWidth="1"/>
    <col min="1289" max="1289" width="11.28515625" style="5" customWidth="1"/>
    <col min="1290" max="1290" width="12.28515625" style="5" customWidth="1"/>
    <col min="1291" max="1537" width="9.140625" style="5"/>
    <col min="1538" max="1538" width="3.5703125" style="5" customWidth="1"/>
    <col min="1539" max="1539" width="40.85546875" style="5" customWidth="1"/>
    <col min="1540" max="1540" width="5.140625" style="5" customWidth="1"/>
    <col min="1541" max="1542" width="4.28515625" style="5" customWidth="1"/>
    <col min="1543" max="1543" width="8.5703125" style="5" customWidth="1"/>
    <col min="1544" max="1544" width="6.7109375" style="5" customWidth="1"/>
    <col min="1545" max="1545" width="11.28515625" style="5" customWidth="1"/>
    <col min="1546" max="1546" width="12.28515625" style="5" customWidth="1"/>
    <col min="1547" max="1793" width="9.140625" style="5"/>
    <col min="1794" max="1794" width="3.5703125" style="5" customWidth="1"/>
    <col min="1795" max="1795" width="40.85546875" style="5" customWidth="1"/>
    <col min="1796" max="1796" width="5.140625" style="5" customWidth="1"/>
    <col min="1797" max="1798" width="4.28515625" style="5" customWidth="1"/>
    <col min="1799" max="1799" width="8.5703125" style="5" customWidth="1"/>
    <col min="1800" max="1800" width="6.7109375" style="5" customWidth="1"/>
    <col min="1801" max="1801" width="11.28515625" style="5" customWidth="1"/>
    <col min="1802" max="1802" width="12.28515625" style="5" customWidth="1"/>
    <col min="1803" max="2049" width="9.140625" style="5"/>
    <col min="2050" max="2050" width="3.5703125" style="5" customWidth="1"/>
    <col min="2051" max="2051" width="40.85546875" style="5" customWidth="1"/>
    <col min="2052" max="2052" width="5.140625" style="5" customWidth="1"/>
    <col min="2053" max="2054" width="4.28515625" style="5" customWidth="1"/>
    <col min="2055" max="2055" width="8.5703125" style="5" customWidth="1"/>
    <col min="2056" max="2056" width="6.7109375" style="5" customWidth="1"/>
    <col min="2057" max="2057" width="11.28515625" style="5" customWidth="1"/>
    <col min="2058" max="2058" width="12.28515625" style="5" customWidth="1"/>
    <col min="2059" max="2305" width="9.140625" style="5"/>
    <col min="2306" max="2306" width="3.5703125" style="5" customWidth="1"/>
    <col min="2307" max="2307" width="40.85546875" style="5" customWidth="1"/>
    <col min="2308" max="2308" width="5.140625" style="5" customWidth="1"/>
    <col min="2309" max="2310" width="4.28515625" style="5" customWidth="1"/>
    <col min="2311" max="2311" width="8.5703125" style="5" customWidth="1"/>
    <col min="2312" max="2312" width="6.7109375" style="5" customWidth="1"/>
    <col min="2313" max="2313" width="11.28515625" style="5" customWidth="1"/>
    <col min="2314" max="2314" width="12.28515625" style="5" customWidth="1"/>
    <col min="2315" max="2561" width="9.140625" style="5"/>
    <col min="2562" max="2562" width="3.5703125" style="5" customWidth="1"/>
    <col min="2563" max="2563" width="40.85546875" style="5" customWidth="1"/>
    <col min="2564" max="2564" width="5.140625" style="5" customWidth="1"/>
    <col min="2565" max="2566" width="4.28515625" style="5" customWidth="1"/>
    <col min="2567" max="2567" width="8.5703125" style="5" customWidth="1"/>
    <col min="2568" max="2568" width="6.7109375" style="5" customWidth="1"/>
    <col min="2569" max="2569" width="11.28515625" style="5" customWidth="1"/>
    <col min="2570" max="2570" width="12.28515625" style="5" customWidth="1"/>
    <col min="2571" max="2817" width="9.140625" style="5"/>
    <col min="2818" max="2818" width="3.5703125" style="5" customWidth="1"/>
    <col min="2819" max="2819" width="40.85546875" style="5" customWidth="1"/>
    <col min="2820" max="2820" width="5.140625" style="5" customWidth="1"/>
    <col min="2821" max="2822" width="4.28515625" style="5" customWidth="1"/>
    <col min="2823" max="2823" width="8.5703125" style="5" customWidth="1"/>
    <col min="2824" max="2824" width="6.7109375" style="5" customWidth="1"/>
    <col min="2825" max="2825" width="11.28515625" style="5" customWidth="1"/>
    <col min="2826" max="2826" width="12.28515625" style="5" customWidth="1"/>
    <col min="2827" max="3073" width="9.140625" style="5"/>
    <col min="3074" max="3074" width="3.5703125" style="5" customWidth="1"/>
    <col min="3075" max="3075" width="40.85546875" style="5" customWidth="1"/>
    <col min="3076" max="3076" width="5.140625" style="5" customWidth="1"/>
    <col min="3077" max="3078" width="4.28515625" style="5" customWidth="1"/>
    <col min="3079" max="3079" width="8.5703125" style="5" customWidth="1"/>
    <col min="3080" max="3080" width="6.7109375" style="5" customWidth="1"/>
    <col min="3081" max="3081" width="11.28515625" style="5" customWidth="1"/>
    <col min="3082" max="3082" width="12.28515625" style="5" customWidth="1"/>
    <col min="3083" max="3329" width="9.140625" style="5"/>
    <col min="3330" max="3330" width="3.5703125" style="5" customWidth="1"/>
    <col min="3331" max="3331" width="40.85546875" style="5" customWidth="1"/>
    <col min="3332" max="3332" width="5.140625" style="5" customWidth="1"/>
    <col min="3333" max="3334" width="4.28515625" style="5" customWidth="1"/>
    <col min="3335" max="3335" width="8.5703125" style="5" customWidth="1"/>
    <col min="3336" max="3336" width="6.7109375" style="5" customWidth="1"/>
    <col min="3337" max="3337" width="11.28515625" style="5" customWidth="1"/>
    <col min="3338" max="3338" width="12.28515625" style="5" customWidth="1"/>
    <col min="3339" max="3585" width="9.140625" style="5"/>
    <col min="3586" max="3586" width="3.5703125" style="5" customWidth="1"/>
    <col min="3587" max="3587" width="40.85546875" style="5" customWidth="1"/>
    <col min="3588" max="3588" width="5.140625" style="5" customWidth="1"/>
    <col min="3589" max="3590" width="4.28515625" style="5" customWidth="1"/>
    <col min="3591" max="3591" width="8.5703125" style="5" customWidth="1"/>
    <col min="3592" max="3592" width="6.7109375" style="5" customWidth="1"/>
    <col min="3593" max="3593" width="11.28515625" style="5" customWidth="1"/>
    <col min="3594" max="3594" width="12.28515625" style="5" customWidth="1"/>
    <col min="3595" max="3841" width="9.140625" style="5"/>
    <col min="3842" max="3842" width="3.5703125" style="5" customWidth="1"/>
    <col min="3843" max="3843" width="40.85546875" style="5" customWidth="1"/>
    <col min="3844" max="3844" width="5.140625" style="5" customWidth="1"/>
    <col min="3845" max="3846" width="4.28515625" style="5" customWidth="1"/>
    <col min="3847" max="3847" width="8.5703125" style="5" customWidth="1"/>
    <col min="3848" max="3848" width="6.7109375" style="5" customWidth="1"/>
    <col min="3849" max="3849" width="11.28515625" style="5" customWidth="1"/>
    <col min="3850" max="3850" width="12.28515625" style="5" customWidth="1"/>
    <col min="3851" max="4097" width="9.140625" style="5"/>
    <col min="4098" max="4098" width="3.5703125" style="5" customWidth="1"/>
    <col min="4099" max="4099" width="40.85546875" style="5" customWidth="1"/>
    <col min="4100" max="4100" width="5.140625" style="5" customWidth="1"/>
    <col min="4101" max="4102" width="4.28515625" style="5" customWidth="1"/>
    <col min="4103" max="4103" width="8.5703125" style="5" customWidth="1"/>
    <col min="4104" max="4104" width="6.7109375" style="5" customWidth="1"/>
    <col min="4105" max="4105" width="11.28515625" style="5" customWidth="1"/>
    <col min="4106" max="4106" width="12.28515625" style="5" customWidth="1"/>
    <col min="4107" max="4353" width="9.140625" style="5"/>
    <col min="4354" max="4354" width="3.5703125" style="5" customWidth="1"/>
    <col min="4355" max="4355" width="40.85546875" style="5" customWidth="1"/>
    <col min="4356" max="4356" width="5.140625" style="5" customWidth="1"/>
    <col min="4357" max="4358" width="4.28515625" style="5" customWidth="1"/>
    <col min="4359" max="4359" width="8.5703125" style="5" customWidth="1"/>
    <col min="4360" max="4360" width="6.7109375" style="5" customWidth="1"/>
    <col min="4361" max="4361" width="11.28515625" style="5" customWidth="1"/>
    <col min="4362" max="4362" width="12.28515625" style="5" customWidth="1"/>
    <col min="4363" max="4609" width="9.140625" style="5"/>
    <col min="4610" max="4610" width="3.5703125" style="5" customWidth="1"/>
    <col min="4611" max="4611" width="40.85546875" style="5" customWidth="1"/>
    <col min="4612" max="4612" width="5.140625" style="5" customWidth="1"/>
    <col min="4613" max="4614" width="4.28515625" style="5" customWidth="1"/>
    <col min="4615" max="4615" width="8.5703125" style="5" customWidth="1"/>
    <col min="4616" max="4616" width="6.7109375" style="5" customWidth="1"/>
    <col min="4617" max="4617" width="11.28515625" style="5" customWidth="1"/>
    <col min="4618" max="4618" width="12.28515625" style="5" customWidth="1"/>
    <col min="4619" max="4865" width="9.140625" style="5"/>
    <col min="4866" max="4866" width="3.5703125" style="5" customWidth="1"/>
    <col min="4867" max="4867" width="40.85546875" style="5" customWidth="1"/>
    <col min="4868" max="4868" width="5.140625" style="5" customWidth="1"/>
    <col min="4869" max="4870" width="4.28515625" style="5" customWidth="1"/>
    <col min="4871" max="4871" width="8.5703125" style="5" customWidth="1"/>
    <col min="4872" max="4872" width="6.7109375" style="5" customWidth="1"/>
    <col min="4873" max="4873" width="11.28515625" style="5" customWidth="1"/>
    <col min="4874" max="4874" width="12.28515625" style="5" customWidth="1"/>
    <col min="4875" max="5121" width="9.140625" style="5"/>
    <col min="5122" max="5122" width="3.5703125" style="5" customWidth="1"/>
    <col min="5123" max="5123" width="40.85546875" style="5" customWidth="1"/>
    <col min="5124" max="5124" width="5.140625" style="5" customWidth="1"/>
    <col min="5125" max="5126" width="4.28515625" style="5" customWidth="1"/>
    <col min="5127" max="5127" width="8.5703125" style="5" customWidth="1"/>
    <col min="5128" max="5128" width="6.7109375" style="5" customWidth="1"/>
    <col min="5129" max="5129" width="11.28515625" style="5" customWidth="1"/>
    <col min="5130" max="5130" width="12.28515625" style="5" customWidth="1"/>
    <col min="5131" max="5377" width="9.140625" style="5"/>
    <col min="5378" max="5378" width="3.5703125" style="5" customWidth="1"/>
    <col min="5379" max="5379" width="40.85546875" style="5" customWidth="1"/>
    <col min="5380" max="5380" width="5.140625" style="5" customWidth="1"/>
    <col min="5381" max="5382" width="4.28515625" style="5" customWidth="1"/>
    <col min="5383" max="5383" width="8.5703125" style="5" customWidth="1"/>
    <col min="5384" max="5384" width="6.7109375" style="5" customWidth="1"/>
    <col min="5385" max="5385" width="11.28515625" style="5" customWidth="1"/>
    <col min="5386" max="5386" width="12.28515625" style="5" customWidth="1"/>
    <col min="5387" max="5633" width="9.140625" style="5"/>
    <col min="5634" max="5634" width="3.5703125" style="5" customWidth="1"/>
    <col min="5635" max="5635" width="40.85546875" style="5" customWidth="1"/>
    <col min="5636" max="5636" width="5.140625" style="5" customWidth="1"/>
    <col min="5637" max="5638" width="4.28515625" style="5" customWidth="1"/>
    <col min="5639" max="5639" width="8.5703125" style="5" customWidth="1"/>
    <col min="5640" max="5640" width="6.7109375" style="5" customWidth="1"/>
    <col min="5641" max="5641" width="11.28515625" style="5" customWidth="1"/>
    <col min="5642" max="5642" width="12.28515625" style="5" customWidth="1"/>
    <col min="5643" max="5889" width="9.140625" style="5"/>
    <col min="5890" max="5890" width="3.5703125" style="5" customWidth="1"/>
    <col min="5891" max="5891" width="40.85546875" style="5" customWidth="1"/>
    <col min="5892" max="5892" width="5.140625" style="5" customWidth="1"/>
    <col min="5893" max="5894" width="4.28515625" style="5" customWidth="1"/>
    <col min="5895" max="5895" width="8.5703125" style="5" customWidth="1"/>
    <col min="5896" max="5896" width="6.7109375" style="5" customWidth="1"/>
    <col min="5897" max="5897" width="11.28515625" style="5" customWidth="1"/>
    <col min="5898" max="5898" width="12.28515625" style="5" customWidth="1"/>
    <col min="5899" max="6145" width="9.140625" style="5"/>
    <col min="6146" max="6146" width="3.5703125" style="5" customWidth="1"/>
    <col min="6147" max="6147" width="40.85546875" style="5" customWidth="1"/>
    <col min="6148" max="6148" width="5.140625" style="5" customWidth="1"/>
    <col min="6149" max="6150" width="4.28515625" style="5" customWidth="1"/>
    <col min="6151" max="6151" width="8.5703125" style="5" customWidth="1"/>
    <col min="6152" max="6152" width="6.7109375" style="5" customWidth="1"/>
    <col min="6153" max="6153" width="11.28515625" style="5" customWidth="1"/>
    <col min="6154" max="6154" width="12.28515625" style="5" customWidth="1"/>
    <col min="6155" max="6401" width="9.140625" style="5"/>
    <col min="6402" max="6402" width="3.5703125" style="5" customWidth="1"/>
    <col min="6403" max="6403" width="40.85546875" style="5" customWidth="1"/>
    <col min="6404" max="6404" width="5.140625" style="5" customWidth="1"/>
    <col min="6405" max="6406" width="4.28515625" style="5" customWidth="1"/>
    <col min="6407" max="6407" width="8.5703125" style="5" customWidth="1"/>
    <col min="6408" max="6408" width="6.7109375" style="5" customWidth="1"/>
    <col min="6409" max="6409" width="11.28515625" style="5" customWidth="1"/>
    <col min="6410" max="6410" width="12.28515625" style="5" customWidth="1"/>
    <col min="6411" max="6657" width="9.140625" style="5"/>
    <col min="6658" max="6658" width="3.5703125" style="5" customWidth="1"/>
    <col min="6659" max="6659" width="40.85546875" style="5" customWidth="1"/>
    <col min="6660" max="6660" width="5.140625" style="5" customWidth="1"/>
    <col min="6661" max="6662" width="4.28515625" style="5" customWidth="1"/>
    <col min="6663" max="6663" width="8.5703125" style="5" customWidth="1"/>
    <col min="6664" max="6664" width="6.7109375" style="5" customWidth="1"/>
    <col min="6665" max="6665" width="11.28515625" style="5" customWidth="1"/>
    <col min="6666" max="6666" width="12.28515625" style="5" customWidth="1"/>
    <col min="6667" max="6913" width="9.140625" style="5"/>
    <col min="6914" max="6914" width="3.5703125" style="5" customWidth="1"/>
    <col min="6915" max="6915" width="40.85546875" style="5" customWidth="1"/>
    <col min="6916" max="6916" width="5.140625" style="5" customWidth="1"/>
    <col min="6917" max="6918" width="4.28515625" style="5" customWidth="1"/>
    <col min="6919" max="6919" width="8.5703125" style="5" customWidth="1"/>
    <col min="6920" max="6920" width="6.7109375" style="5" customWidth="1"/>
    <col min="6921" max="6921" width="11.28515625" style="5" customWidth="1"/>
    <col min="6922" max="6922" width="12.28515625" style="5" customWidth="1"/>
    <col min="6923" max="7169" width="9.140625" style="5"/>
    <col min="7170" max="7170" width="3.5703125" style="5" customWidth="1"/>
    <col min="7171" max="7171" width="40.85546875" style="5" customWidth="1"/>
    <col min="7172" max="7172" width="5.140625" style="5" customWidth="1"/>
    <col min="7173" max="7174" width="4.28515625" style="5" customWidth="1"/>
    <col min="7175" max="7175" width="8.5703125" style="5" customWidth="1"/>
    <col min="7176" max="7176" width="6.7109375" style="5" customWidth="1"/>
    <col min="7177" max="7177" width="11.28515625" style="5" customWidth="1"/>
    <col min="7178" max="7178" width="12.28515625" style="5" customWidth="1"/>
    <col min="7179" max="7425" width="9.140625" style="5"/>
    <col min="7426" max="7426" width="3.5703125" style="5" customWidth="1"/>
    <col min="7427" max="7427" width="40.85546875" style="5" customWidth="1"/>
    <col min="7428" max="7428" width="5.140625" style="5" customWidth="1"/>
    <col min="7429" max="7430" width="4.28515625" style="5" customWidth="1"/>
    <col min="7431" max="7431" width="8.5703125" style="5" customWidth="1"/>
    <col min="7432" max="7432" width="6.7109375" style="5" customWidth="1"/>
    <col min="7433" max="7433" width="11.28515625" style="5" customWidth="1"/>
    <col min="7434" max="7434" width="12.28515625" style="5" customWidth="1"/>
    <col min="7435" max="7681" width="9.140625" style="5"/>
    <col min="7682" max="7682" width="3.5703125" style="5" customWidth="1"/>
    <col min="7683" max="7683" width="40.85546875" style="5" customWidth="1"/>
    <col min="7684" max="7684" width="5.140625" style="5" customWidth="1"/>
    <col min="7685" max="7686" width="4.28515625" style="5" customWidth="1"/>
    <col min="7687" max="7687" width="8.5703125" style="5" customWidth="1"/>
    <col min="7688" max="7688" width="6.7109375" style="5" customWidth="1"/>
    <col min="7689" max="7689" width="11.28515625" style="5" customWidth="1"/>
    <col min="7690" max="7690" width="12.28515625" style="5" customWidth="1"/>
    <col min="7691" max="7937" width="9.140625" style="5"/>
    <col min="7938" max="7938" width="3.5703125" style="5" customWidth="1"/>
    <col min="7939" max="7939" width="40.85546875" style="5" customWidth="1"/>
    <col min="7940" max="7940" width="5.140625" style="5" customWidth="1"/>
    <col min="7941" max="7942" width="4.28515625" style="5" customWidth="1"/>
    <col min="7943" max="7943" width="8.5703125" style="5" customWidth="1"/>
    <col min="7944" max="7944" width="6.7109375" style="5" customWidth="1"/>
    <col min="7945" max="7945" width="11.28515625" style="5" customWidth="1"/>
    <col min="7946" max="7946" width="12.28515625" style="5" customWidth="1"/>
    <col min="7947" max="8193" width="9.140625" style="5"/>
    <col min="8194" max="8194" width="3.5703125" style="5" customWidth="1"/>
    <col min="8195" max="8195" width="40.85546875" style="5" customWidth="1"/>
    <col min="8196" max="8196" width="5.140625" style="5" customWidth="1"/>
    <col min="8197" max="8198" width="4.28515625" style="5" customWidth="1"/>
    <col min="8199" max="8199" width="8.5703125" style="5" customWidth="1"/>
    <col min="8200" max="8200" width="6.7109375" style="5" customWidth="1"/>
    <col min="8201" max="8201" width="11.28515625" style="5" customWidth="1"/>
    <col min="8202" max="8202" width="12.28515625" style="5" customWidth="1"/>
    <col min="8203" max="8449" width="9.140625" style="5"/>
    <col min="8450" max="8450" width="3.5703125" style="5" customWidth="1"/>
    <col min="8451" max="8451" width="40.85546875" style="5" customWidth="1"/>
    <col min="8452" max="8452" width="5.140625" style="5" customWidth="1"/>
    <col min="8453" max="8454" width="4.28515625" style="5" customWidth="1"/>
    <col min="8455" max="8455" width="8.5703125" style="5" customWidth="1"/>
    <col min="8456" max="8456" width="6.7109375" style="5" customWidth="1"/>
    <col min="8457" max="8457" width="11.28515625" style="5" customWidth="1"/>
    <col min="8458" max="8458" width="12.28515625" style="5" customWidth="1"/>
    <col min="8459" max="8705" width="9.140625" style="5"/>
    <col min="8706" max="8706" width="3.5703125" style="5" customWidth="1"/>
    <col min="8707" max="8707" width="40.85546875" style="5" customWidth="1"/>
    <col min="8708" max="8708" width="5.140625" style="5" customWidth="1"/>
    <col min="8709" max="8710" width="4.28515625" style="5" customWidth="1"/>
    <col min="8711" max="8711" width="8.5703125" style="5" customWidth="1"/>
    <col min="8712" max="8712" width="6.7109375" style="5" customWidth="1"/>
    <col min="8713" max="8713" width="11.28515625" style="5" customWidth="1"/>
    <col min="8714" max="8714" width="12.28515625" style="5" customWidth="1"/>
    <col min="8715" max="8961" width="9.140625" style="5"/>
    <col min="8962" max="8962" width="3.5703125" style="5" customWidth="1"/>
    <col min="8963" max="8963" width="40.85546875" style="5" customWidth="1"/>
    <col min="8964" max="8964" width="5.140625" style="5" customWidth="1"/>
    <col min="8965" max="8966" width="4.28515625" style="5" customWidth="1"/>
    <col min="8967" max="8967" width="8.5703125" style="5" customWidth="1"/>
    <col min="8968" max="8968" width="6.7109375" style="5" customWidth="1"/>
    <col min="8969" max="8969" width="11.28515625" style="5" customWidth="1"/>
    <col min="8970" max="8970" width="12.28515625" style="5" customWidth="1"/>
    <col min="8971" max="9217" width="9.140625" style="5"/>
    <col min="9218" max="9218" width="3.5703125" style="5" customWidth="1"/>
    <col min="9219" max="9219" width="40.85546875" style="5" customWidth="1"/>
    <col min="9220" max="9220" width="5.140625" style="5" customWidth="1"/>
    <col min="9221" max="9222" width="4.28515625" style="5" customWidth="1"/>
    <col min="9223" max="9223" width="8.5703125" style="5" customWidth="1"/>
    <col min="9224" max="9224" width="6.7109375" style="5" customWidth="1"/>
    <col min="9225" max="9225" width="11.28515625" style="5" customWidth="1"/>
    <col min="9226" max="9226" width="12.28515625" style="5" customWidth="1"/>
    <col min="9227" max="9473" width="9.140625" style="5"/>
    <col min="9474" max="9474" width="3.5703125" style="5" customWidth="1"/>
    <col min="9475" max="9475" width="40.85546875" style="5" customWidth="1"/>
    <col min="9476" max="9476" width="5.140625" style="5" customWidth="1"/>
    <col min="9477" max="9478" width="4.28515625" style="5" customWidth="1"/>
    <col min="9479" max="9479" width="8.5703125" style="5" customWidth="1"/>
    <col min="9480" max="9480" width="6.7109375" style="5" customWidth="1"/>
    <col min="9481" max="9481" width="11.28515625" style="5" customWidth="1"/>
    <col min="9482" max="9482" width="12.28515625" style="5" customWidth="1"/>
    <col min="9483" max="9729" width="9.140625" style="5"/>
    <col min="9730" max="9730" width="3.5703125" style="5" customWidth="1"/>
    <col min="9731" max="9731" width="40.85546875" style="5" customWidth="1"/>
    <col min="9732" max="9732" width="5.140625" style="5" customWidth="1"/>
    <col min="9733" max="9734" width="4.28515625" style="5" customWidth="1"/>
    <col min="9735" max="9735" width="8.5703125" style="5" customWidth="1"/>
    <col min="9736" max="9736" width="6.7109375" style="5" customWidth="1"/>
    <col min="9737" max="9737" width="11.28515625" style="5" customWidth="1"/>
    <col min="9738" max="9738" width="12.28515625" style="5" customWidth="1"/>
    <col min="9739" max="9985" width="9.140625" style="5"/>
    <col min="9986" max="9986" width="3.5703125" style="5" customWidth="1"/>
    <col min="9987" max="9987" width="40.85546875" style="5" customWidth="1"/>
    <col min="9988" max="9988" width="5.140625" style="5" customWidth="1"/>
    <col min="9989" max="9990" width="4.28515625" style="5" customWidth="1"/>
    <col min="9991" max="9991" width="8.5703125" style="5" customWidth="1"/>
    <col min="9992" max="9992" width="6.7109375" style="5" customWidth="1"/>
    <col min="9993" max="9993" width="11.28515625" style="5" customWidth="1"/>
    <col min="9994" max="9994" width="12.28515625" style="5" customWidth="1"/>
    <col min="9995" max="10241" width="9.140625" style="5"/>
    <col min="10242" max="10242" width="3.5703125" style="5" customWidth="1"/>
    <col min="10243" max="10243" width="40.85546875" style="5" customWidth="1"/>
    <col min="10244" max="10244" width="5.140625" style="5" customWidth="1"/>
    <col min="10245" max="10246" width="4.28515625" style="5" customWidth="1"/>
    <col min="10247" max="10247" width="8.5703125" style="5" customWidth="1"/>
    <col min="10248" max="10248" width="6.7109375" style="5" customWidth="1"/>
    <col min="10249" max="10249" width="11.28515625" style="5" customWidth="1"/>
    <col min="10250" max="10250" width="12.28515625" style="5" customWidth="1"/>
    <col min="10251" max="10497" width="9.140625" style="5"/>
    <col min="10498" max="10498" width="3.5703125" style="5" customWidth="1"/>
    <col min="10499" max="10499" width="40.85546875" style="5" customWidth="1"/>
    <col min="10500" max="10500" width="5.140625" style="5" customWidth="1"/>
    <col min="10501" max="10502" width="4.28515625" style="5" customWidth="1"/>
    <col min="10503" max="10503" width="8.5703125" style="5" customWidth="1"/>
    <col min="10504" max="10504" width="6.7109375" style="5" customWidth="1"/>
    <col min="10505" max="10505" width="11.28515625" style="5" customWidth="1"/>
    <col min="10506" max="10506" width="12.28515625" style="5" customWidth="1"/>
    <col min="10507" max="10753" width="9.140625" style="5"/>
    <col min="10754" max="10754" width="3.5703125" style="5" customWidth="1"/>
    <col min="10755" max="10755" width="40.85546875" style="5" customWidth="1"/>
    <col min="10756" max="10756" width="5.140625" style="5" customWidth="1"/>
    <col min="10757" max="10758" width="4.28515625" style="5" customWidth="1"/>
    <col min="10759" max="10759" width="8.5703125" style="5" customWidth="1"/>
    <col min="10760" max="10760" width="6.7109375" style="5" customWidth="1"/>
    <col min="10761" max="10761" width="11.28515625" style="5" customWidth="1"/>
    <col min="10762" max="10762" width="12.28515625" style="5" customWidth="1"/>
    <col min="10763" max="11009" width="9.140625" style="5"/>
    <col min="11010" max="11010" width="3.5703125" style="5" customWidth="1"/>
    <col min="11011" max="11011" width="40.85546875" style="5" customWidth="1"/>
    <col min="11012" max="11012" width="5.140625" style="5" customWidth="1"/>
    <col min="11013" max="11014" width="4.28515625" style="5" customWidth="1"/>
    <col min="11015" max="11015" width="8.5703125" style="5" customWidth="1"/>
    <col min="11016" max="11016" width="6.7109375" style="5" customWidth="1"/>
    <col min="11017" max="11017" width="11.28515625" style="5" customWidth="1"/>
    <col min="11018" max="11018" width="12.28515625" style="5" customWidth="1"/>
    <col min="11019" max="11265" width="9.140625" style="5"/>
    <col min="11266" max="11266" width="3.5703125" style="5" customWidth="1"/>
    <col min="11267" max="11267" width="40.85546875" style="5" customWidth="1"/>
    <col min="11268" max="11268" width="5.140625" style="5" customWidth="1"/>
    <col min="11269" max="11270" width="4.28515625" style="5" customWidth="1"/>
    <col min="11271" max="11271" width="8.5703125" style="5" customWidth="1"/>
    <col min="11272" max="11272" width="6.7109375" style="5" customWidth="1"/>
    <col min="11273" max="11273" width="11.28515625" style="5" customWidth="1"/>
    <col min="11274" max="11274" width="12.28515625" style="5" customWidth="1"/>
    <col min="11275" max="11521" width="9.140625" style="5"/>
    <col min="11522" max="11522" width="3.5703125" style="5" customWidth="1"/>
    <col min="11523" max="11523" width="40.85546875" style="5" customWidth="1"/>
    <col min="11524" max="11524" width="5.140625" style="5" customWidth="1"/>
    <col min="11525" max="11526" width="4.28515625" style="5" customWidth="1"/>
    <col min="11527" max="11527" width="8.5703125" style="5" customWidth="1"/>
    <col min="11528" max="11528" width="6.7109375" style="5" customWidth="1"/>
    <col min="11529" max="11529" width="11.28515625" style="5" customWidth="1"/>
    <col min="11530" max="11530" width="12.28515625" style="5" customWidth="1"/>
    <col min="11531" max="11777" width="9.140625" style="5"/>
    <col min="11778" max="11778" width="3.5703125" style="5" customWidth="1"/>
    <col min="11779" max="11779" width="40.85546875" style="5" customWidth="1"/>
    <col min="11780" max="11780" width="5.140625" style="5" customWidth="1"/>
    <col min="11781" max="11782" width="4.28515625" style="5" customWidth="1"/>
    <col min="11783" max="11783" width="8.5703125" style="5" customWidth="1"/>
    <col min="11784" max="11784" width="6.7109375" style="5" customWidth="1"/>
    <col min="11785" max="11785" width="11.28515625" style="5" customWidth="1"/>
    <col min="11786" max="11786" width="12.28515625" style="5" customWidth="1"/>
    <col min="11787" max="12033" width="9.140625" style="5"/>
    <col min="12034" max="12034" width="3.5703125" style="5" customWidth="1"/>
    <col min="12035" max="12035" width="40.85546875" style="5" customWidth="1"/>
    <col min="12036" max="12036" width="5.140625" style="5" customWidth="1"/>
    <col min="12037" max="12038" width="4.28515625" style="5" customWidth="1"/>
    <col min="12039" max="12039" width="8.5703125" style="5" customWidth="1"/>
    <col min="12040" max="12040" width="6.7109375" style="5" customWidth="1"/>
    <col min="12041" max="12041" width="11.28515625" style="5" customWidth="1"/>
    <col min="12042" max="12042" width="12.28515625" style="5" customWidth="1"/>
    <col min="12043" max="12289" width="9.140625" style="5"/>
    <col min="12290" max="12290" width="3.5703125" style="5" customWidth="1"/>
    <col min="12291" max="12291" width="40.85546875" style="5" customWidth="1"/>
    <col min="12292" max="12292" width="5.140625" style="5" customWidth="1"/>
    <col min="12293" max="12294" width="4.28515625" style="5" customWidth="1"/>
    <col min="12295" max="12295" width="8.5703125" style="5" customWidth="1"/>
    <col min="12296" max="12296" width="6.7109375" style="5" customWidth="1"/>
    <col min="12297" max="12297" width="11.28515625" style="5" customWidth="1"/>
    <col min="12298" max="12298" width="12.28515625" style="5" customWidth="1"/>
    <col min="12299" max="12545" width="9.140625" style="5"/>
    <col min="12546" max="12546" width="3.5703125" style="5" customWidth="1"/>
    <col min="12547" max="12547" width="40.85546875" style="5" customWidth="1"/>
    <col min="12548" max="12548" width="5.140625" style="5" customWidth="1"/>
    <col min="12549" max="12550" width="4.28515625" style="5" customWidth="1"/>
    <col min="12551" max="12551" width="8.5703125" style="5" customWidth="1"/>
    <col min="12552" max="12552" width="6.7109375" style="5" customWidth="1"/>
    <col min="12553" max="12553" width="11.28515625" style="5" customWidth="1"/>
    <col min="12554" max="12554" width="12.28515625" style="5" customWidth="1"/>
    <col min="12555" max="12801" width="9.140625" style="5"/>
    <col min="12802" max="12802" width="3.5703125" style="5" customWidth="1"/>
    <col min="12803" max="12803" width="40.85546875" style="5" customWidth="1"/>
    <col min="12804" max="12804" width="5.140625" style="5" customWidth="1"/>
    <col min="12805" max="12806" width="4.28515625" style="5" customWidth="1"/>
    <col min="12807" max="12807" width="8.5703125" style="5" customWidth="1"/>
    <col min="12808" max="12808" width="6.7109375" style="5" customWidth="1"/>
    <col min="12809" max="12809" width="11.28515625" style="5" customWidth="1"/>
    <col min="12810" max="12810" width="12.28515625" style="5" customWidth="1"/>
    <col min="12811" max="13057" width="9.140625" style="5"/>
    <col min="13058" max="13058" width="3.5703125" style="5" customWidth="1"/>
    <col min="13059" max="13059" width="40.85546875" style="5" customWidth="1"/>
    <col min="13060" max="13060" width="5.140625" style="5" customWidth="1"/>
    <col min="13061" max="13062" width="4.28515625" style="5" customWidth="1"/>
    <col min="13063" max="13063" width="8.5703125" style="5" customWidth="1"/>
    <col min="13064" max="13064" width="6.7109375" style="5" customWidth="1"/>
    <col min="13065" max="13065" width="11.28515625" style="5" customWidth="1"/>
    <col min="13066" max="13066" width="12.28515625" style="5" customWidth="1"/>
    <col min="13067" max="13313" width="9.140625" style="5"/>
    <col min="13314" max="13314" width="3.5703125" style="5" customWidth="1"/>
    <col min="13315" max="13315" width="40.85546875" style="5" customWidth="1"/>
    <col min="13316" max="13316" width="5.140625" style="5" customWidth="1"/>
    <col min="13317" max="13318" width="4.28515625" style="5" customWidth="1"/>
    <col min="13319" max="13319" width="8.5703125" style="5" customWidth="1"/>
    <col min="13320" max="13320" width="6.7109375" style="5" customWidth="1"/>
    <col min="13321" max="13321" width="11.28515625" style="5" customWidth="1"/>
    <col min="13322" max="13322" width="12.28515625" style="5" customWidth="1"/>
    <col min="13323" max="13569" width="9.140625" style="5"/>
    <col min="13570" max="13570" width="3.5703125" style="5" customWidth="1"/>
    <col min="13571" max="13571" width="40.85546875" style="5" customWidth="1"/>
    <col min="13572" max="13572" width="5.140625" style="5" customWidth="1"/>
    <col min="13573" max="13574" width="4.28515625" style="5" customWidth="1"/>
    <col min="13575" max="13575" width="8.5703125" style="5" customWidth="1"/>
    <col min="13576" max="13576" width="6.7109375" style="5" customWidth="1"/>
    <col min="13577" max="13577" width="11.28515625" style="5" customWidth="1"/>
    <col min="13578" max="13578" width="12.28515625" style="5" customWidth="1"/>
    <col min="13579" max="13825" width="9.140625" style="5"/>
    <col min="13826" max="13826" width="3.5703125" style="5" customWidth="1"/>
    <col min="13827" max="13827" width="40.85546875" style="5" customWidth="1"/>
    <col min="13828" max="13828" width="5.140625" style="5" customWidth="1"/>
    <col min="13829" max="13830" width="4.28515625" style="5" customWidth="1"/>
    <col min="13831" max="13831" width="8.5703125" style="5" customWidth="1"/>
    <col min="13832" max="13832" width="6.7109375" style="5" customWidth="1"/>
    <col min="13833" max="13833" width="11.28515625" style="5" customWidth="1"/>
    <col min="13834" max="13834" width="12.28515625" style="5" customWidth="1"/>
    <col min="13835" max="14081" width="9.140625" style="5"/>
    <col min="14082" max="14082" width="3.5703125" style="5" customWidth="1"/>
    <col min="14083" max="14083" width="40.85546875" style="5" customWidth="1"/>
    <col min="14084" max="14084" width="5.140625" style="5" customWidth="1"/>
    <col min="14085" max="14086" width="4.28515625" style="5" customWidth="1"/>
    <col min="14087" max="14087" width="8.5703125" style="5" customWidth="1"/>
    <col min="14088" max="14088" width="6.7109375" style="5" customWidth="1"/>
    <col min="14089" max="14089" width="11.28515625" style="5" customWidth="1"/>
    <col min="14090" max="14090" width="12.28515625" style="5" customWidth="1"/>
    <col min="14091" max="14337" width="9.140625" style="5"/>
    <col min="14338" max="14338" width="3.5703125" style="5" customWidth="1"/>
    <col min="14339" max="14339" width="40.85546875" style="5" customWidth="1"/>
    <col min="14340" max="14340" width="5.140625" style="5" customWidth="1"/>
    <col min="14341" max="14342" width="4.28515625" style="5" customWidth="1"/>
    <col min="14343" max="14343" width="8.5703125" style="5" customWidth="1"/>
    <col min="14344" max="14344" width="6.7109375" style="5" customWidth="1"/>
    <col min="14345" max="14345" width="11.28515625" style="5" customWidth="1"/>
    <col min="14346" max="14346" width="12.28515625" style="5" customWidth="1"/>
    <col min="14347" max="14593" width="9.140625" style="5"/>
    <col min="14594" max="14594" width="3.5703125" style="5" customWidth="1"/>
    <col min="14595" max="14595" width="40.85546875" style="5" customWidth="1"/>
    <col min="14596" max="14596" width="5.140625" style="5" customWidth="1"/>
    <col min="14597" max="14598" width="4.28515625" style="5" customWidth="1"/>
    <col min="14599" max="14599" width="8.5703125" style="5" customWidth="1"/>
    <col min="14600" max="14600" width="6.7109375" style="5" customWidth="1"/>
    <col min="14601" max="14601" width="11.28515625" style="5" customWidth="1"/>
    <col min="14602" max="14602" width="12.28515625" style="5" customWidth="1"/>
    <col min="14603" max="14849" width="9.140625" style="5"/>
    <col min="14850" max="14850" width="3.5703125" style="5" customWidth="1"/>
    <col min="14851" max="14851" width="40.85546875" style="5" customWidth="1"/>
    <col min="14852" max="14852" width="5.140625" style="5" customWidth="1"/>
    <col min="14853" max="14854" width="4.28515625" style="5" customWidth="1"/>
    <col min="14855" max="14855" width="8.5703125" style="5" customWidth="1"/>
    <col min="14856" max="14856" width="6.7109375" style="5" customWidth="1"/>
    <col min="14857" max="14857" width="11.28515625" style="5" customWidth="1"/>
    <col min="14858" max="14858" width="12.28515625" style="5" customWidth="1"/>
    <col min="14859" max="15105" width="9.140625" style="5"/>
    <col min="15106" max="15106" width="3.5703125" style="5" customWidth="1"/>
    <col min="15107" max="15107" width="40.85546875" style="5" customWidth="1"/>
    <col min="15108" max="15108" width="5.140625" style="5" customWidth="1"/>
    <col min="15109" max="15110" width="4.28515625" style="5" customWidth="1"/>
    <col min="15111" max="15111" width="8.5703125" style="5" customWidth="1"/>
    <col min="15112" max="15112" width="6.7109375" style="5" customWidth="1"/>
    <col min="15113" max="15113" width="11.28515625" style="5" customWidth="1"/>
    <col min="15114" max="15114" width="12.28515625" style="5" customWidth="1"/>
    <col min="15115" max="15361" width="9.140625" style="5"/>
    <col min="15362" max="15362" width="3.5703125" style="5" customWidth="1"/>
    <col min="15363" max="15363" width="40.85546875" style="5" customWidth="1"/>
    <col min="15364" max="15364" width="5.140625" style="5" customWidth="1"/>
    <col min="15365" max="15366" width="4.28515625" style="5" customWidth="1"/>
    <col min="15367" max="15367" width="8.5703125" style="5" customWidth="1"/>
    <col min="15368" max="15368" width="6.7109375" style="5" customWidth="1"/>
    <col min="15369" max="15369" width="11.28515625" style="5" customWidth="1"/>
    <col min="15370" max="15370" width="12.28515625" style="5" customWidth="1"/>
    <col min="15371" max="15617" width="9.140625" style="5"/>
    <col min="15618" max="15618" width="3.5703125" style="5" customWidth="1"/>
    <col min="15619" max="15619" width="40.85546875" style="5" customWidth="1"/>
    <col min="15620" max="15620" width="5.140625" style="5" customWidth="1"/>
    <col min="15621" max="15622" width="4.28515625" style="5" customWidth="1"/>
    <col min="15623" max="15623" width="8.5703125" style="5" customWidth="1"/>
    <col min="15624" max="15624" width="6.7109375" style="5" customWidth="1"/>
    <col min="15625" max="15625" width="11.28515625" style="5" customWidth="1"/>
    <col min="15626" max="15626" width="12.28515625" style="5" customWidth="1"/>
    <col min="15627" max="15873" width="9.140625" style="5"/>
    <col min="15874" max="15874" width="3.5703125" style="5" customWidth="1"/>
    <col min="15875" max="15875" width="40.85546875" style="5" customWidth="1"/>
    <col min="15876" max="15876" width="5.140625" style="5" customWidth="1"/>
    <col min="15877" max="15878" width="4.28515625" style="5" customWidth="1"/>
    <col min="15879" max="15879" width="8.5703125" style="5" customWidth="1"/>
    <col min="15880" max="15880" width="6.7109375" style="5" customWidth="1"/>
    <col min="15881" max="15881" width="11.28515625" style="5" customWidth="1"/>
    <col min="15882" max="15882" width="12.28515625" style="5" customWidth="1"/>
    <col min="15883" max="16129" width="9.140625" style="5"/>
    <col min="16130" max="16130" width="3.5703125" style="5" customWidth="1"/>
    <col min="16131" max="16131" width="40.85546875" style="5" customWidth="1"/>
    <col min="16132" max="16132" width="5.140625" style="5" customWidth="1"/>
    <col min="16133" max="16134" width="4.28515625" style="5" customWidth="1"/>
    <col min="16135" max="16135" width="8.5703125" style="5" customWidth="1"/>
    <col min="16136" max="16136" width="6.7109375" style="5" customWidth="1"/>
    <col min="16137" max="16137" width="11.28515625" style="5" customWidth="1"/>
    <col min="16138" max="16138" width="12.28515625" style="5" customWidth="1"/>
    <col min="16139" max="16384" width="9.140625" style="5"/>
  </cols>
  <sheetData>
    <row r="1" spans="1:12" ht="15.75" customHeight="1">
      <c r="F1" s="219"/>
      <c r="G1" s="219"/>
      <c r="H1" s="219"/>
      <c r="I1" s="219" t="s">
        <v>235</v>
      </c>
      <c r="J1" s="219"/>
    </row>
    <row r="2" spans="1:12" ht="55.5" customHeight="1">
      <c r="F2" s="220"/>
      <c r="G2" s="220"/>
      <c r="H2" s="220"/>
      <c r="I2" s="224" t="s">
        <v>243</v>
      </c>
      <c r="J2" s="224"/>
    </row>
    <row r="3" spans="1:12" ht="27.75" customHeight="1">
      <c r="F3" s="16"/>
      <c r="G3" s="16"/>
      <c r="H3" s="181"/>
      <c r="I3" s="167"/>
      <c r="J3" s="167"/>
    </row>
    <row r="4" spans="1:12" s="20" customFormat="1" ht="57" customHeight="1">
      <c r="A4" s="225" t="s">
        <v>253</v>
      </c>
      <c r="B4" s="225"/>
      <c r="C4" s="225"/>
      <c r="D4" s="225"/>
      <c r="E4" s="225"/>
      <c r="F4" s="225"/>
      <c r="G4" s="225"/>
      <c r="H4" s="225"/>
      <c r="I4" s="226"/>
      <c r="J4" s="214"/>
    </row>
    <row r="5" spans="1:12" s="7" customFormat="1" ht="27.75" customHeight="1">
      <c r="A5" s="6"/>
      <c r="B5" s="6"/>
      <c r="C5" s="6"/>
      <c r="D5" s="6"/>
      <c r="E5" s="215"/>
      <c r="F5" s="222"/>
      <c r="G5" s="222"/>
      <c r="H5" s="222"/>
      <c r="I5" s="222"/>
      <c r="J5" s="216"/>
    </row>
    <row r="6" spans="1:12" s="23" customFormat="1" ht="57" customHeight="1">
      <c r="A6" s="30" t="s">
        <v>5</v>
      </c>
      <c r="B6" s="30" t="s">
        <v>257</v>
      </c>
      <c r="C6" s="22" t="s">
        <v>14</v>
      </c>
      <c r="D6" s="22" t="s">
        <v>15</v>
      </c>
      <c r="E6" s="22" t="s">
        <v>16</v>
      </c>
      <c r="F6" s="22" t="s">
        <v>17</v>
      </c>
      <c r="G6" s="22"/>
      <c r="H6" s="182" t="s">
        <v>0</v>
      </c>
      <c r="I6" s="168" t="s">
        <v>254</v>
      </c>
      <c r="J6" s="168" t="s">
        <v>255</v>
      </c>
    </row>
    <row r="7" spans="1:12" s="32" customFormat="1" ht="21.75" customHeight="1">
      <c r="A7" s="31">
        <v>1</v>
      </c>
      <c r="B7" s="28" t="s">
        <v>19</v>
      </c>
      <c r="C7" s="28" t="s">
        <v>6</v>
      </c>
      <c r="D7" s="28" t="s">
        <v>7</v>
      </c>
      <c r="E7" s="28" t="s">
        <v>8</v>
      </c>
      <c r="F7" s="28" t="s">
        <v>9</v>
      </c>
      <c r="G7" s="28"/>
      <c r="H7" s="31">
        <v>7</v>
      </c>
      <c r="I7" s="31">
        <v>8</v>
      </c>
      <c r="J7" s="31">
        <v>9</v>
      </c>
    </row>
    <row r="8" spans="1:12" s="24" customFormat="1" ht="23.25" customHeight="1">
      <c r="A8" s="70" t="s">
        <v>134</v>
      </c>
      <c r="B8" s="71" t="s">
        <v>26</v>
      </c>
      <c r="C8" s="71" t="str">
        <f>'[1]9 стр 2017'!C7</f>
        <v>01</v>
      </c>
      <c r="D8" s="71" t="s">
        <v>100</v>
      </c>
      <c r="E8" s="71" t="s">
        <v>112</v>
      </c>
      <c r="F8" s="71" t="s">
        <v>99</v>
      </c>
      <c r="G8" s="169">
        <f>G9+G14+G18</f>
        <v>3747346.35</v>
      </c>
      <c r="H8" s="183">
        <f t="shared" ref="H8:H24" si="0">I8-G8</f>
        <v>14370.449999999721</v>
      </c>
      <c r="I8" s="169">
        <f>I9+I14+I18</f>
        <v>3761716.8</v>
      </c>
      <c r="J8" s="169">
        <f>J9+J14+J18</f>
        <v>4388247.5999999996</v>
      </c>
      <c r="L8" s="200"/>
    </row>
    <row r="9" spans="1:12" s="24" customFormat="1" ht="59.25" customHeight="1">
      <c r="A9" s="70" t="s">
        <v>135</v>
      </c>
      <c r="B9" s="71" t="s">
        <v>26</v>
      </c>
      <c r="C9" s="71" t="str">
        <f>'[1]9 стр 2017'!C8</f>
        <v>01</v>
      </c>
      <c r="D9" s="71" t="str">
        <f>'[1]9 стр 2017'!D8</f>
        <v>02</v>
      </c>
      <c r="E9" s="71" t="s">
        <v>112</v>
      </c>
      <c r="F9" s="71" t="s">
        <v>99</v>
      </c>
      <c r="G9" s="169">
        <f t="shared" ref="G9:J9" si="1">G10</f>
        <v>777800</v>
      </c>
      <c r="H9" s="183">
        <f t="shared" si="0"/>
        <v>0</v>
      </c>
      <c r="I9" s="169">
        <f t="shared" si="1"/>
        <v>777800</v>
      </c>
      <c r="J9" s="169">
        <f t="shared" si="1"/>
        <v>777800</v>
      </c>
    </row>
    <row r="10" spans="1:12" s="24" customFormat="1" ht="45" customHeight="1">
      <c r="A10" s="197" t="s">
        <v>144</v>
      </c>
      <c r="B10" s="71" t="s">
        <v>26</v>
      </c>
      <c r="C10" s="71" t="str">
        <f>'[1]9 стр 2017'!C8</f>
        <v>01</v>
      </c>
      <c r="D10" s="71" t="str">
        <f>'[1]9 стр 2017'!D8</f>
        <v>02</v>
      </c>
      <c r="E10" s="71" t="s">
        <v>113</v>
      </c>
      <c r="F10" s="71" t="s">
        <v>99</v>
      </c>
      <c r="G10" s="169">
        <f>G11</f>
        <v>777800</v>
      </c>
      <c r="H10" s="183">
        <f t="shared" si="0"/>
        <v>0</v>
      </c>
      <c r="I10" s="169">
        <f>I11</f>
        <v>777800</v>
      </c>
      <c r="J10" s="169">
        <f>J11</f>
        <v>777800</v>
      </c>
    </row>
    <row r="11" spans="1:12" s="24" customFormat="1" ht="41.25" customHeight="1">
      <c r="A11" s="70" t="s">
        <v>142</v>
      </c>
      <c r="B11" s="71" t="s">
        <v>26</v>
      </c>
      <c r="C11" s="71" t="str">
        <f>'[1]9 стр 2017'!C9</f>
        <v>01</v>
      </c>
      <c r="D11" s="71" t="str">
        <f>'[1]9 стр 2017'!D9</f>
        <v>02</v>
      </c>
      <c r="E11" s="71" t="s">
        <v>141</v>
      </c>
      <c r="F11" s="71" t="s">
        <v>99</v>
      </c>
      <c r="G11" s="169">
        <f>G12+G13</f>
        <v>777800</v>
      </c>
      <c r="H11" s="183">
        <f t="shared" si="0"/>
        <v>0</v>
      </c>
      <c r="I11" s="169">
        <f>I12+I13</f>
        <v>777800</v>
      </c>
      <c r="J11" s="169">
        <f>J12+J13</f>
        <v>777800</v>
      </c>
    </row>
    <row r="12" spans="1:12" s="24" customFormat="1" ht="42.75" customHeight="1">
      <c r="A12" s="21" t="s">
        <v>114</v>
      </c>
      <c r="B12" s="22" t="s">
        <v>26</v>
      </c>
      <c r="C12" s="22" t="str">
        <f>'[1]9 стр 2017'!C10</f>
        <v>01</v>
      </c>
      <c r="D12" s="22" t="str">
        <f>'[1]9 стр 2017'!D10</f>
        <v>02</v>
      </c>
      <c r="E12" s="22" t="s">
        <v>141</v>
      </c>
      <c r="F12" s="22" t="str">
        <f>'[1]9 стр 2017'!F10</f>
        <v>121</v>
      </c>
      <c r="G12" s="168">
        <v>597400</v>
      </c>
      <c r="H12" s="182">
        <f t="shared" si="0"/>
        <v>0</v>
      </c>
      <c r="I12" s="168">
        <v>597400</v>
      </c>
      <c r="J12" s="168">
        <v>597400</v>
      </c>
    </row>
    <row r="13" spans="1:12" s="24" customFormat="1" ht="63.75" customHeight="1">
      <c r="A13" s="21" t="s">
        <v>115</v>
      </c>
      <c r="B13" s="22" t="s">
        <v>26</v>
      </c>
      <c r="C13" s="22" t="str">
        <f>'[1]9 стр 2017'!C11</f>
        <v>01</v>
      </c>
      <c r="D13" s="22" t="str">
        <f>'[1]9 стр 2017'!D11</f>
        <v>02</v>
      </c>
      <c r="E13" s="22" t="s">
        <v>141</v>
      </c>
      <c r="F13" s="22" t="str">
        <f>'[1]9 стр 2017'!F11</f>
        <v>129</v>
      </c>
      <c r="G13" s="168">
        <v>180400</v>
      </c>
      <c r="H13" s="182">
        <f t="shared" si="0"/>
        <v>0</v>
      </c>
      <c r="I13" s="168">
        <v>180400</v>
      </c>
      <c r="J13" s="168">
        <v>180400</v>
      </c>
    </row>
    <row r="14" spans="1:12" s="25" customFormat="1" ht="21" customHeight="1">
      <c r="A14" s="70" t="s">
        <v>2</v>
      </c>
      <c r="B14" s="71" t="s">
        <v>26</v>
      </c>
      <c r="C14" s="71" t="str">
        <f>'[1]9 стр 2017'!C16</f>
        <v>01</v>
      </c>
      <c r="D14" s="71" t="str">
        <f>'[1]9 стр 2017'!D16</f>
        <v>11</v>
      </c>
      <c r="E14" s="189" t="s">
        <v>112</v>
      </c>
      <c r="F14" s="189" t="s">
        <v>99</v>
      </c>
      <c r="G14" s="169">
        <f>G15</f>
        <v>30000</v>
      </c>
      <c r="H14" s="183">
        <f t="shared" si="0"/>
        <v>0</v>
      </c>
      <c r="I14" s="169">
        <f t="shared" ref="I14:J16" si="2">I15</f>
        <v>30000</v>
      </c>
      <c r="J14" s="169">
        <f t="shared" si="2"/>
        <v>30000</v>
      </c>
    </row>
    <row r="15" spans="1:12" s="25" customFormat="1" ht="39.75" customHeight="1">
      <c r="A15" s="197" t="s">
        <v>144</v>
      </c>
      <c r="B15" s="71" t="s">
        <v>26</v>
      </c>
      <c r="C15" s="71" t="str">
        <f>'[1]9 стр 2017'!C17</f>
        <v>01</v>
      </c>
      <c r="D15" s="71" t="str">
        <f>'[1]9 стр 2017'!D17</f>
        <v>11</v>
      </c>
      <c r="E15" s="189" t="s">
        <v>111</v>
      </c>
      <c r="F15" s="189" t="s">
        <v>99</v>
      </c>
      <c r="G15" s="169">
        <f>G16</f>
        <v>30000</v>
      </c>
      <c r="H15" s="183">
        <f t="shared" si="0"/>
        <v>0</v>
      </c>
      <c r="I15" s="169">
        <f t="shared" si="2"/>
        <v>30000</v>
      </c>
      <c r="J15" s="169">
        <f t="shared" si="2"/>
        <v>30000</v>
      </c>
    </row>
    <row r="16" spans="1:12" s="24" customFormat="1" ht="20.25" customHeight="1">
      <c r="A16" s="70" t="s">
        <v>116</v>
      </c>
      <c r="B16" s="71" t="s">
        <v>26</v>
      </c>
      <c r="C16" s="71" t="s">
        <v>20</v>
      </c>
      <c r="D16" s="71" t="s">
        <v>37</v>
      </c>
      <c r="E16" s="189" t="s">
        <v>38</v>
      </c>
      <c r="F16" s="189" t="s">
        <v>99</v>
      </c>
      <c r="G16" s="169">
        <f>G17</f>
        <v>30000</v>
      </c>
      <c r="H16" s="183">
        <f t="shared" si="0"/>
        <v>0</v>
      </c>
      <c r="I16" s="169">
        <f t="shared" si="2"/>
        <v>30000</v>
      </c>
      <c r="J16" s="169">
        <f t="shared" si="2"/>
        <v>30000</v>
      </c>
    </row>
    <row r="17" spans="1:12" s="24" customFormat="1" ht="20.25" customHeight="1">
      <c r="A17" s="21" t="s">
        <v>125</v>
      </c>
      <c r="B17" s="22" t="s">
        <v>26</v>
      </c>
      <c r="C17" s="22" t="s">
        <v>20</v>
      </c>
      <c r="D17" s="22" t="s">
        <v>37</v>
      </c>
      <c r="E17" s="188" t="s">
        <v>38</v>
      </c>
      <c r="F17" s="188" t="s">
        <v>39</v>
      </c>
      <c r="G17" s="168">
        <v>30000</v>
      </c>
      <c r="H17" s="182">
        <f t="shared" si="0"/>
        <v>0</v>
      </c>
      <c r="I17" s="168">
        <v>30000</v>
      </c>
      <c r="J17" s="168">
        <v>30000</v>
      </c>
    </row>
    <row r="18" spans="1:12" s="24" customFormat="1" ht="23.25" customHeight="1">
      <c r="A18" s="70" t="s">
        <v>136</v>
      </c>
      <c r="B18" s="71" t="s">
        <v>26</v>
      </c>
      <c r="C18" s="71" t="str">
        <f>'[1]9 стр 2017'!C19</f>
        <v>01</v>
      </c>
      <c r="D18" s="71" t="str">
        <f>'[1]9 стр 2017'!D19</f>
        <v>13</v>
      </c>
      <c r="E18" s="189" t="s">
        <v>112</v>
      </c>
      <c r="F18" s="189" t="s">
        <v>99</v>
      </c>
      <c r="G18" s="169">
        <f>G25+G22+G19</f>
        <v>2939546.35</v>
      </c>
      <c r="H18" s="169">
        <f t="shared" si="0"/>
        <v>14370.449999999721</v>
      </c>
      <c r="I18" s="169">
        <f>I19+I22+I25</f>
        <v>2953916.8</v>
      </c>
      <c r="J18" s="169">
        <f>J19+J22+J25</f>
        <v>3580447.6</v>
      </c>
    </row>
    <row r="19" spans="1:12" s="24" customFormat="1" ht="76.5" customHeight="1">
      <c r="A19" s="197" t="s">
        <v>188</v>
      </c>
      <c r="B19" s="71" t="s">
        <v>26</v>
      </c>
      <c r="C19" s="71" t="str">
        <f>'[1]9 стр 2017'!C17</f>
        <v>01</v>
      </c>
      <c r="D19" s="71" t="s">
        <v>21</v>
      </c>
      <c r="E19" s="189" t="s">
        <v>185</v>
      </c>
      <c r="F19" s="189" t="s">
        <v>99</v>
      </c>
      <c r="G19" s="169">
        <f>G20</f>
        <v>100000</v>
      </c>
      <c r="H19" s="169">
        <f t="shared" si="0"/>
        <v>0</v>
      </c>
      <c r="I19" s="169">
        <f>I20</f>
        <v>100000</v>
      </c>
      <c r="J19" s="169">
        <f>J20</f>
        <v>100000</v>
      </c>
    </row>
    <row r="20" spans="1:12" s="24" customFormat="1" ht="127.5" customHeight="1">
      <c r="A20" s="212" t="s">
        <v>189</v>
      </c>
      <c r="B20" s="71" t="s">
        <v>26</v>
      </c>
      <c r="C20" s="71" t="str">
        <f>'[1]9 стр 2017'!C18</f>
        <v>01</v>
      </c>
      <c r="D20" s="71" t="s">
        <v>21</v>
      </c>
      <c r="E20" s="189" t="s">
        <v>186</v>
      </c>
      <c r="F20" s="189" t="s">
        <v>99</v>
      </c>
      <c r="G20" s="169">
        <f>G21</f>
        <v>100000</v>
      </c>
      <c r="H20" s="169">
        <f t="shared" si="0"/>
        <v>0</v>
      </c>
      <c r="I20" s="169">
        <f>I21</f>
        <v>100000</v>
      </c>
      <c r="J20" s="169">
        <f>J21</f>
        <v>100000</v>
      </c>
    </row>
    <row r="21" spans="1:12" s="24" customFormat="1" ht="23.25" customHeight="1">
      <c r="A21" s="21" t="s">
        <v>124</v>
      </c>
      <c r="B21" s="22" t="s">
        <v>26</v>
      </c>
      <c r="C21" s="22" t="str">
        <f>'[1]9 стр 2017'!C19</f>
        <v>01</v>
      </c>
      <c r="D21" s="22" t="str">
        <f>'[1]9 стр 2017'!D19</f>
        <v>13</v>
      </c>
      <c r="E21" s="188" t="s">
        <v>187</v>
      </c>
      <c r="F21" s="188" t="s">
        <v>42</v>
      </c>
      <c r="G21" s="168">
        <v>100000</v>
      </c>
      <c r="H21" s="168">
        <f t="shared" si="0"/>
        <v>0</v>
      </c>
      <c r="I21" s="168">
        <v>100000</v>
      </c>
      <c r="J21" s="168">
        <v>100000</v>
      </c>
      <c r="L21" s="213"/>
    </row>
    <row r="22" spans="1:12" s="24" customFormat="1" ht="76.5" customHeight="1">
      <c r="A22" s="204" t="s">
        <v>172</v>
      </c>
      <c r="B22" s="71" t="s">
        <v>26</v>
      </c>
      <c r="C22" s="71" t="str">
        <f>'[1]9 стр 2017'!C20</f>
        <v>01</v>
      </c>
      <c r="D22" s="71" t="str">
        <f>'[1]9 стр 2017'!D20</f>
        <v>13</v>
      </c>
      <c r="E22" s="189" t="s">
        <v>170</v>
      </c>
      <c r="F22" s="189" t="s">
        <v>99</v>
      </c>
      <c r="G22" s="169">
        <f>G23</f>
        <v>4613</v>
      </c>
      <c r="H22" s="169">
        <f t="shared" si="0"/>
        <v>0</v>
      </c>
      <c r="I22" s="169">
        <f>I23</f>
        <v>4613</v>
      </c>
      <c r="J22" s="169">
        <f>J23</f>
        <v>4613</v>
      </c>
    </row>
    <row r="23" spans="1:12" s="24" customFormat="1" ht="116.25" customHeight="1">
      <c r="A23" s="204" t="s">
        <v>173</v>
      </c>
      <c r="B23" s="71" t="s">
        <v>26</v>
      </c>
      <c r="C23" s="71" t="str">
        <f>'[1]9 стр 2017'!C21</f>
        <v>01</v>
      </c>
      <c r="D23" s="71" t="str">
        <f>'[1]9 стр 2017'!D21</f>
        <v>13</v>
      </c>
      <c r="E23" s="189" t="s">
        <v>171</v>
      </c>
      <c r="F23" s="189" t="s">
        <v>99</v>
      </c>
      <c r="G23" s="169">
        <f>G24</f>
        <v>4613</v>
      </c>
      <c r="H23" s="169">
        <f t="shared" si="0"/>
        <v>0</v>
      </c>
      <c r="I23" s="169">
        <f>I24</f>
        <v>4613</v>
      </c>
      <c r="J23" s="169">
        <f>J24</f>
        <v>4613</v>
      </c>
    </row>
    <row r="24" spans="1:12" s="24" customFormat="1" ht="23.25" customHeight="1">
      <c r="A24" s="21" t="s">
        <v>124</v>
      </c>
      <c r="B24" s="22" t="s">
        <v>26</v>
      </c>
      <c r="C24" s="22" t="str">
        <f>'[1]9 стр 2017'!C22</f>
        <v>01</v>
      </c>
      <c r="D24" s="22" t="str">
        <f>'[1]9 стр 2017'!D22</f>
        <v>13</v>
      </c>
      <c r="E24" s="188" t="s">
        <v>171</v>
      </c>
      <c r="F24" s="188" t="s">
        <v>42</v>
      </c>
      <c r="G24" s="168">
        <v>4613</v>
      </c>
      <c r="H24" s="168">
        <f t="shared" si="0"/>
        <v>0</v>
      </c>
      <c r="I24" s="168">
        <v>4613</v>
      </c>
      <c r="J24" s="168">
        <v>4613</v>
      </c>
    </row>
    <row r="25" spans="1:12" s="24" customFormat="1" ht="40.5" customHeight="1">
      <c r="A25" s="197" t="s">
        <v>144</v>
      </c>
      <c r="B25" s="71" t="s">
        <v>26</v>
      </c>
      <c r="C25" s="71" t="str">
        <f>'[1]9 стр 2017'!C20</f>
        <v>01</v>
      </c>
      <c r="D25" s="71" t="str">
        <f>'[1]9 стр 2017'!D20</f>
        <v>13</v>
      </c>
      <c r="E25" s="189" t="s">
        <v>111</v>
      </c>
      <c r="F25" s="71" t="s">
        <v>99</v>
      </c>
      <c r="G25" s="169">
        <f>G26+G28+G34+G41</f>
        <v>2834933.35</v>
      </c>
      <c r="H25" s="169">
        <f>I25-G25</f>
        <v>14370.449999999721</v>
      </c>
      <c r="I25" s="169">
        <f>I26+I28+I34+I41</f>
        <v>2849303.8</v>
      </c>
      <c r="J25" s="169">
        <f>J26+J28+J34+J41</f>
        <v>3475834.6</v>
      </c>
    </row>
    <row r="26" spans="1:12" s="24" customFormat="1" ht="90" customHeight="1">
      <c r="A26" s="201" t="s">
        <v>143</v>
      </c>
      <c r="B26" s="71" t="s">
        <v>26</v>
      </c>
      <c r="C26" s="71" t="str">
        <f>'[1]9 стр 2017'!C21</f>
        <v>01</v>
      </c>
      <c r="D26" s="71" t="str">
        <f>'[1]9 стр 2017'!D21</f>
        <v>13</v>
      </c>
      <c r="E26" s="71" t="s">
        <v>238</v>
      </c>
      <c r="F26" s="71" t="s">
        <v>99</v>
      </c>
      <c r="G26" s="169">
        <f>G27</f>
        <v>14500</v>
      </c>
      <c r="H26" s="169">
        <f>I26-G26</f>
        <v>600</v>
      </c>
      <c r="I26" s="169">
        <f>I27</f>
        <v>15100</v>
      </c>
      <c r="J26" s="169">
        <f>J27</f>
        <v>15100</v>
      </c>
    </row>
    <row r="27" spans="1:12" s="24" customFormat="1" ht="23.25" customHeight="1">
      <c r="A27" s="21" t="s">
        <v>124</v>
      </c>
      <c r="B27" s="22" t="s">
        <v>26</v>
      </c>
      <c r="C27" s="22" t="str">
        <f>'[1]9 стр 2017'!C22</f>
        <v>01</v>
      </c>
      <c r="D27" s="22" t="str">
        <f>'[1]9 стр 2017'!D22</f>
        <v>13</v>
      </c>
      <c r="E27" s="22" t="s">
        <v>238</v>
      </c>
      <c r="F27" s="22" t="s">
        <v>42</v>
      </c>
      <c r="G27" s="168">
        <v>14500</v>
      </c>
      <c r="H27" s="168">
        <f>I27-G27</f>
        <v>600</v>
      </c>
      <c r="I27" s="168">
        <v>15100</v>
      </c>
      <c r="J27" s="168">
        <v>15100</v>
      </c>
    </row>
    <row r="28" spans="1:12" s="24" customFormat="1" ht="65.25" customHeight="1">
      <c r="A28" s="70" t="s">
        <v>145</v>
      </c>
      <c r="B28" s="71" t="s">
        <v>26</v>
      </c>
      <c r="C28" s="71" t="str">
        <f>'[1]9 стр 2017'!C21</f>
        <v>01</v>
      </c>
      <c r="D28" s="71" t="str">
        <f>'[1]9 стр 2017'!D21</f>
        <v>13</v>
      </c>
      <c r="E28" s="189" t="s">
        <v>237</v>
      </c>
      <c r="F28" s="189" t="s">
        <v>99</v>
      </c>
      <c r="G28" s="169">
        <f>G29+G30+G33+G31+G32</f>
        <v>1288424</v>
      </c>
      <c r="H28" s="169">
        <f>I28-G28</f>
        <v>-221001</v>
      </c>
      <c r="I28" s="169">
        <f>I29+I30+I33+I31+I32</f>
        <v>1067423</v>
      </c>
      <c r="J28" s="169">
        <f>J29+J30+J33+J31+J32</f>
        <v>1067423</v>
      </c>
    </row>
    <row r="29" spans="1:12" s="25" customFormat="1" ht="36" customHeight="1">
      <c r="A29" s="21" t="s">
        <v>33</v>
      </c>
      <c r="B29" s="22" t="s">
        <v>26</v>
      </c>
      <c r="C29" s="22" t="s">
        <v>20</v>
      </c>
      <c r="D29" s="22" t="s">
        <v>21</v>
      </c>
      <c r="E29" s="188" t="s">
        <v>237</v>
      </c>
      <c r="F29" s="188" t="s">
        <v>31</v>
      </c>
      <c r="G29" s="168">
        <v>871050</v>
      </c>
      <c r="H29" s="168">
        <f>I29-G29</f>
        <v>-317250</v>
      </c>
      <c r="I29" s="168">
        <v>553800</v>
      </c>
      <c r="J29" s="168">
        <v>553800</v>
      </c>
    </row>
    <row r="30" spans="1:12" s="25" customFormat="1" ht="57" customHeight="1">
      <c r="A30" s="21" t="s">
        <v>34</v>
      </c>
      <c r="B30" s="22" t="s">
        <v>26</v>
      </c>
      <c r="C30" s="22" t="s">
        <v>20</v>
      </c>
      <c r="D30" s="22" t="s">
        <v>21</v>
      </c>
      <c r="E30" s="188" t="s">
        <v>237</v>
      </c>
      <c r="F30" s="188" t="s">
        <v>32</v>
      </c>
      <c r="G30" s="168">
        <v>263100</v>
      </c>
      <c r="H30" s="168">
        <f>I30-G30</f>
        <v>-95850</v>
      </c>
      <c r="I30" s="168">
        <v>167250</v>
      </c>
      <c r="J30" s="168">
        <v>167250</v>
      </c>
    </row>
    <row r="31" spans="1:12" s="25" customFormat="1" ht="37.5">
      <c r="A31" s="21" t="s">
        <v>76</v>
      </c>
      <c r="B31" s="22" t="s">
        <v>26</v>
      </c>
      <c r="C31" s="22" t="s">
        <v>20</v>
      </c>
      <c r="D31" s="22" t="s">
        <v>21</v>
      </c>
      <c r="E31" s="188" t="s">
        <v>237</v>
      </c>
      <c r="F31" s="188" t="s">
        <v>41</v>
      </c>
      <c r="G31" s="168">
        <v>0</v>
      </c>
      <c r="H31" s="168">
        <f t="shared" ref="H31:H37" si="3">I31-G31</f>
        <v>141500</v>
      </c>
      <c r="I31" s="168">
        <v>141500</v>
      </c>
      <c r="J31" s="168">
        <v>141500</v>
      </c>
    </row>
    <row r="32" spans="1:12" s="25" customFormat="1" ht="18.75">
      <c r="A32" s="21" t="s">
        <v>124</v>
      </c>
      <c r="B32" s="22" t="s">
        <v>26</v>
      </c>
      <c r="C32" s="22" t="s">
        <v>20</v>
      </c>
      <c r="D32" s="22" t="s">
        <v>21</v>
      </c>
      <c r="E32" s="188" t="s">
        <v>237</v>
      </c>
      <c r="F32" s="188" t="s">
        <v>42</v>
      </c>
      <c r="G32" s="168">
        <v>154274</v>
      </c>
      <c r="H32" s="168">
        <f t="shared" si="3"/>
        <v>9699</v>
      </c>
      <c r="I32" s="168">
        <v>163973</v>
      </c>
      <c r="J32" s="168">
        <v>163973</v>
      </c>
    </row>
    <row r="33" spans="1:10" s="25" customFormat="1" ht="37.5">
      <c r="A33" s="21" t="s">
        <v>133</v>
      </c>
      <c r="B33" s="22" t="s">
        <v>26</v>
      </c>
      <c r="C33" s="22" t="s">
        <v>20</v>
      </c>
      <c r="D33" s="22" t="s">
        <v>21</v>
      </c>
      <c r="E33" s="188" t="s">
        <v>237</v>
      </c>
      <c r="F33" s="188" t="s">
        <v>131</v>
      </c>
      <c r="G33" s="168">
        <v>0</v>
      </c>
      <c r="H33" s="168">
        <f t="shared" si="3"/>
        <v>40900</v>
      </c>
      <c r="I33" s="168">
        <v>40900</v>
      </c>
      <c r="J33" s="168">
        <v>40900</v>
      </c>
    </row>
    <row r="34" spans="1:10" s="24" customFormat="1" ht="65.25" customHeight="1">
      <c r="A34" s="70" t="s">
        <v>147</v>
      </c>
      <c r="B34" s="71" t="s">
        <v>26</v>
      </c>
      <c r="C34" s="71" t="s">
        <v>20</v>
      </c>
      <c r="D34" s="71" t="s">
        <v>21</v>
      </c>
      <c r="E34" s="189" t="s">
        <v>146</v>
      </c>
      <c r="F34" s="189" t="s">
        <v>99</v>
      </c>
      <c r="G34" s="169">
        <f>G37+G38+G39+G35+G36+G40</f>
        <v>1176676</v>
      </c>
      <c r="H34" s="169">
        <f t="shared" si="3"/>
        <v>204474</v>
      </c>
      <c r="I34" s="169">
        <f>I37+I38+I39+I35+I36+I40</f>
        <v>1381150</v>
      </c>
      <c r="J34" s="169">
        <f>J37+J38+J39+J35+J36+J40</f>
        <v>1381150</v>
      </c>
    </row>
    <row r="35" spans="1:10" s="24" customFormat="1" ht="65.25" customHeight="1">
      <c r="A35" s="21" t="s">
        <v>33</v>
      </c>
      <c r="B35" s="22" t="s">
        <v>26</v>
      </c>
      <c r="C35" s="22" t="s">
        <v>20</v>
      </c>
      <c r="D35" s="22" t="s">
        <v>21</v>
      </c>
      <c r="E35" s="188" t="s">
        <v>146</v>
      </c>
      <c r="F35" s="188" t="s">
        <v>31</v>
      </c>
      <c r="G35" s="168">
        <v>629200</v>
      </c>
      <c r="H35" s="168">
        <f t="shared" si="3"/>
        <v>428900</v>
      </c>
      <c r="I35" s="168">
        <v>1058100</v>
      </c>
      <c r="J35" s="168">
        <v>1058100</v>
      </c>
    </row>
    <row r="36" spans="1:10" s="24" customFormat="1" ht="65.25" customHeight="1">
      <c r="A36" s="21" t="s">
        <v>34</v>
      </c>
      <c r="B36" s="22" t="s">
        <v>26</v>
      </c>
      <c r="C36" s="22" t="s">
        <v>20</v>
      </c>
      <c r="D36" s="22" t="s">
        <v>21</v>
      </c>
      <c r="E36" s="188" t="s">
        <v>146</v>
      </c>
      <c r="F36" s="188" t="s">
        <v>32</v>
      </c>
      <c r="G36" s="168">
        <v>190050</v>
      </c>
      <c r="H36" s="168">
        <f t="shared" si="3"/>
        <v>129500</v>
      </c>
      <c r="I36" s="168">
        <v>319550</v>
      </c>
      <c r="J36" s="168">
        <v>319550</v>
      </c>
    </row>
    <row r="37" spans="1:10" s="25" customFormat="1" ht="45" customHeight="1">
      <c r="A37" s="21" t="s">
        <v>76</v>
      </c>
      <c r="B37" s="22" t="s">
        <v>26</v>
      </c>
      <c r="C37" s="22" t="s">
        <v>20</v>
      </c>
      <c r="D37" s="22" t="s">
        <v>21</v>
      </c>
      <c r="E37" s="188" t="s">
        <v>146</v>
      </c>
      <c r="F37" s="188" t="s">
        <v>41</v>
      </c>
      <c r="G37" s="168">
        <v>97000</v>
      </c>
      <c r="H37" s="168">
        <f t="shared" si="3"/>
        <v>-97000</v>
      </c>
      <c r="I37" s="168">
        <v>0</v>
      </c>
      <c r="J37" s="168">
        <v>0</v>
      </c>
    </row>
    <row r="38" spans="1:10" s="25" customFormat="1" ht="39" customHeight="1">
      <c r="A38" s="21" t="s">
        <v>124</v>
      </c>
      <c r="B38" s="22" t="s">
        <v>26</v>
      </c>
      <c r="C38" s="22" t="s">
        <v>20</v>
      </c>
      <c r="D38" s="22" t="s">
        <v>21</v>
      </c>
      <c r="E38" s="188" t="s">
        <v>146</v>
      </c>
      <c r="F38" s="188" t="s">
        <v>42</v>
      </c>
      <c r="G38" s="168">
        <v>238226</v>
      </c>
      <c r="H38" s="168">
        <f>I38-G38</f>
        <v>-238226</v>
      </c>
      <c r="I38" s="168">
        <v>0</v>
      </c>
      <c r="J38" s="168">
        <v>0</v>
      </c>
    </row>
    <row r="39" spans="1:10" s="25" customFormat="1" ht="25.5" customHeight="1">
      <c r="A39" s="21" t="s">
        <v>133</v>
      </c>
      <c r="B39" s="22" t="s">
        <v>26</v>
      </c>
      <c r="C39" s="22" t="s">
        <v>20</v>
      </c>
      <c r="D39" s="22" t="s">
        <v>21</v>
      </c>
      <c r="E39" s="188" t="s">
        <v>146</v>
      </c>
      <c r="F39" s="188" t="s">
        <v>131</v>
      </c>
      <c r="G39" s="168">
        <v>20200</v>
      </c>
      <c r="H39" s="168">
        <f>I39-G39</f>
        <v>-20200</v>
      </c>
      <c r="I39" s="168">
        <v>0</v>
      </c>
      <c r="J39" s="168">
        <v>0</v>
      </c>
    </row>
    <row r="40" spans="1:10" s="25" customFormat="1" ht="25.5" customHeight="1">
      <c r="A40" s="21" t="s">
        <v>126</v>
      </c>
      <c r="B40" s="22" t="s">
        <v>26</v>
      </c>
      <c r="C40" s="22" t="s">
        <v>20</v>
      </c>
      <c r="D40" s="22" t="s">
        <v>21</v>
      </c>
      <c r="E40" s="188" t="s">
        <v>146</v>
      </c>
      <c r="F40" s="188" t="s">
        <v>44</v>
      </c>
      <c r="G40" s="168">
        <v>2000</v>
      </c>
      <c r="H40" s="168">
        <f>I40-G40</f>
        <v>1500</v>
      </c>
      <c r="I40" s="168">
        <v>3500</v>
      </c>
      <c r="J40" s="168">
        <v>3500</v>
      </c>
    </row>
    <row r="41" spans="1:10" s="25" customFormat="1" ht="57" customHeight="1">
      <c r="A41" s="221" t="s">
        <v>229</v>
      </c>
      <c r="B41" s="71" t="s">
        <v>26</v>
      </c>
      <c r="C41" s="71" t="s">
        <v>20</v>
      </c>
      <c r="D41" s="71" t="s">
        <v>21</v>
      </c>
      <c r="E41" s="189" t="s">
        <v>230</v>
      </c>
      <c r="F41" s="189" t="s">
        <v>99</v>
      </c>
      <c r="G41" s="169">
        <f>G42</f>
        <v>355333.35</v>
      </c>
      <c r="H41" s="169">
        <f t="shared" ref="H41:H91" si="4">I41-G41</f>
        <v>30297.450000000012</v>
      </c>
      <c r="I41" s="169">
        <f>I42</f>
        <v>385630.8</v>
      </c>
      <c r="J41" s="169">
        <f>J42</f>
        <v>1012161.6</v>
      </c>
    </row>
    <row r="42" spans="1:10" s="25" customFormat="1" ht="25.5" customHeight="1">
      <c r="A42" s="218" t="s">
        <v>231</v>
      </c>
      <c r="B42" s="22" t="s">
        <v>26</v>
      </c>
      <c r="C42" s="22" t="s">
        <v>20</v>
      </c>
      <c r="D42" s="22" t="s">
        <v>21</v>
      </c>
      <c r="E42" s="188" t="s">
        <v>230</v>
      </c>
      <c r="F42" s="188" t="s">
        <v>39</v>
      </c>
      <c r="G42" s="168">
        <v>355333.35</v>
      </c>
      <c r="H42" s="168">
        <f t="shared" si="4"/>
        <v>30297.450000000012</v>
      </c>
      <c r="I42" s="168">
        <v>385630.8</v>
      </c>
      <c r="J42" s="168">
        <v>1012161.6</v>
      </c>
    </row>
    <row r="43" spans="1:10" ht="18.75">
      <c r="A43" s="174" t="s">
        <v>129</v>
      </c>
      <c r="B43" s="71" t="s">
        <v>26</v>
      </c>
      <c r="C43" s="177" t="str">
        <f>'[1]9 стр 2017'!C32</f>
        <v>02</v>
      </c>
      <c r="D43" s="177" t="s">
        <v>100</v>
      </c>
      <c r="E43" s="177" t="s">
        <v>98</v>
      </c>
      <c r="F43" s="177" t="s">
        <v>99</v>
      </c>
      <c r="G43" s="169">
        <f>G44</f>
        <v>182300</v>
      </c>
      <c r="H43" s="183">
        <f t="shared" si="4"/>
        <v>15900</v>
      </c>
      <c r="I43" s="169">
        <f>I44</f>
        <v>198200</v>
      </c>
      <c r="J43" s="169">
        <f>J44</f>
        <v>206500</v>
      </c>
    </row>
    <row r="44" spans="1:10" ht="37.5">
      <c r="A44" s="174" t="s">
        <v>130</v>
      </c>
      <c r="B44" s="71" t="s">
        <v>26</v>
      </c>
      <c r="C44" s="177" t="str">
        <f>'[1]9 стр 2017'!C33</f>
        <v>02</v>
      </c>
      <c r="D44" s="177" t="str">
        <f>'[1]9 стр 2017'!D33</f>
        <v>03</v>
      </c>
      <c r="E44" s="177" t="s">
        <v>98</v>
      </c>
      <c r="F44" s="177" t="s">
        <v>99</v>
      </c>
      <c r="G44" s="169">
        <f>G45</f>
        <v>182300</v>
      </c>
      <c r="H44" s="183">
        <f t="shared" si="4"/>
        <v>15900</v>
      </c>
      <c r="I44" s="169">
        <f>I45</f>
        <v>198200</v>
      </c>
      <c r="J44" s="169">
        <f>J45</f>
        <v>206500</v>
      </c>
    </row>
    <row r="45" spans="1:10" ht="56.25">
      <c r="A45" s="173" t="s">
        <v>138</v>
      </c>
      <c r="B45" s="22" t="s">
        <v>26</v>
      </c>
      <c r="C45" s="41" t="str">
        <f>'[1]9 стр 2017'!C34</f>
        <v>02</v>
      </c>
      <c r="D45" s="41" t="str">
        <f>'[1]9 стр 2017'!D34</f>
        <v>03</v>
      </c>
      <c r="E45" s="41" t="s">
        <v>236</v>
      </c>
      <c r="F45" s="41" t="s">
        <v>99</v>
      </c>
      <c r="G45" s="168">
        <f>G46+G47</f>
        <v>182300</v>
      </c>
      <c r="H45" s="182">
        <f t="shared" si="4"/>
        <v>15900</v>
      </c>
      <c r="I45" s="168">
        <f>I46+I47</f>
        <v>198200</v>
      </c>
      <c r="J45" s="168">
        <f>J46+J47</f>
        <v>206500</v>
      </c>
    </row>
    <row r="46" spans="1:10" ht="56.25">
      <c r="A46" s="21" t="s">
        <v>114</v>
      </c>
      <c r="B46" s="22" t="s">
        <v>26</v>
      </c>
      <c r="C46" s="41" t="str">
        <f>'[1]9 стр 2017'!C35</f>
        <v>02</v>
      </c>
      <c r="D46" s="41" t="str">
        <f>'[1]9 стр 2017'!D35</f>
        <v>03</v>
      </c>
      <c r="E46" s="41" t="s">
        <v>236</v>
      </c>
      <c r="F46" s="41" t="str">
        <f>'[1]9 стр 2017'!F35</f>
        <v>121</v>
      </c>
      <c r="G46" s="168">
        <v>140000</v>
      </c>
      <c r="H46" s="182">
        <f t="shared" si="4"/>
        <v>12250</v>
      </c>
      <c r="I46" s="168">
        <v>152250</v>
      </c>
      <c r="J46" s="168">
        <v>158600</v>
      </c>
    </row>
    <row r="47" spans="1:10" ht="57" customHeight="1">
      <c r="A47" s="21" t="s">
        <v>115</v>
      </c>
      <c r="B47" s="22" t="s">
        <v>26</v>
      </c>
      <c r="C47" s="41" t="str">
        <f>'[1]9 стр 2017'!C36</f>
        <v>02</v>
      </c>
      <c r="D47" s="41" t="str">
        <f>'[1]9 стр 2017'!D36</f>
        <v>03</v>
      </c>
      <c r="E47" s="41" t="s">
        <v>236</v>
      </c>
      <c r="F47" s="41" t="str">
        <f>'[1]9 стр 2017'!F36</f>
        <v>129</v>
      </c>
      <c r="G47" s="168">
        <v>42300</v>
      </c>
      <c r="H47" s="182">
        <f t="shared" si="4"/>
        <v>3650</v>
      </c>
      <c r="I47" s="168">
        <v>45950</v>
      </c>
      <c r="J47" s="168">
        <v>47900</v>
      </c>
    </row>
    <row r="48" spans="1:10" s="186" customFormat="1" ht="35.25" customHeight="1">
      <c r="A48" s="174" t="s">
        <v>137</v>
      </c>
      <c r="B48" s="71" t="s">
        <v>26</v>
      </c>
      <c r="C48" s="177" t="str">
        <f>'[1]9 стр 2017'!C37</f>
        <v>03</v>
      </c>
      <c r="D48" s="177" t="s">
        <v>100</v>
      </c>
      <c r="E48" s="177" t="s">
        <v>98</v>
      </c>
      <c r="F48" s="177" t="s">
        <v>99</v>
      </c>
      <c r="G48" s="169">
        <f>G49+G71</f>
        <v>2115683</v>
      </c>
      <c r="H48" s="183">
        <f t="shared" si="4"/>
        <v>645116.68000000017</v>
      </c>
      <c r="I48" s="169">
        <f>I49+I71</f>
        <v>2760799.68</v>
      </c>
      <c r="J48" s="169">
        <f>J49+J71</f>
        <v>293489.68</v>
      </c>
    </row>
    <row r="49" spans="1:10" s="186" customFormat="1" ht="56.25" customHeight="1">
      <c r="A49" s="174" t="s">
        <v>127</v>
      </c>
      <c r="B49" s="71" t="s">
        <v>26</v>
      </c>
      <c r="C49" s="177" t="str">
        <f>'[1]9 стр 2017'!C38</f>
        <v>03</v>
      </c>
      <c r="D49" s="177" t="s">
        <v>110</v>
      </c>
      <c r="E49" s="177" t="s">
        <v>98</v>
      </c>
      <c r="F49" s="177" t="s">
        <v>99</v>
      </c>
      <c r="G49" s="169">
        <f>G50+G68</f>
        <v>2115683</v>
      </c>
      <c r="H49" s="183">
        <f t="shared" si="4"/>
        <v>604327</v>
      </c>
      <c r="I49" s="169">
        <f>I50+I68</f>
        <v>2720010</v>
      </c>
      <c r="J49" s="169">
        <f>J50+J68</f>
        <v>252700</v>
      </c>
    </row>
    <row r="50" spans="1:10" s="186" customFormat="1" ht="60.75" customHeight="1">
      <c r="A50" s="174" t="s">
        <v>174</v>
      </c>
      <c r="B50" s="71" t="s">
        <v>26</v>
      </c>
      <c r="C50" s="177" t="s">
        <v>27</v>
      </c>
      <c r="D50" s="177" t="s">
        <v>110</v>
      </c>
      <c r="E50" s="177" t="s">
        <v>152</v>
      </c>
      <c r="F50" s="177" t="s">
        <v>99</v>
      </c>
      <c r="G50" s="169">
        <f>G51+G55</f>
        <v>2115683</v>
      </c>
      <c r="H50" s="183">
        <f t="shared" si="4"/>
        <v>604327</v>
      </c>
      <c r="I50" s="169">
        <f>I51+I55</f>
        <v>2720010</v>
      </c>
      <c r="J50" s="169">
        <f>J51+J55</f>
        <v>252700</v>
      </c>
    </row>
    <row r="51" spans="1:10" s="186" customFormat="1" ht="45" customHeight="1">
      <c r="A51" s="174" t="s">
        <v>175</v>
      </c>
      <c r="B51" s="71" t="s">
        <v>26</v>
      </c>
      <c r="C51" s="177" t="s">
        <v>27</v>
      </c>
      <c r="D51" s="177" t="s">
        <v>110</v>
      </c>
      <c r="E51" s="177" t="s">
        <v>148</v>
      </c>
      <c r="F51" s="177" t="s">
        <v>99</v>
      </c>
      <c r="G51" s="169">
        <f>G52+G53+G54</f>
        <v>0</v>
      </c>
      <c r="H51" s="183">
        <f t="shared" si="4"/>
        <v>252700</v>
      </c>
      <c r="I51" s="169">
        <f>I52+I53</f>
        <v>252700</v>
      </c>
      <c r="J51" s="169">
        <f>J52+J53</f>
        <v>252700</v>
      </c>
    </row>
    <row r="52" spans="1:10" s="186" customFormat="1" ht="24.75" customHeight="1">
      <c r="A52" s="205" t="s">
        <v>177</v>
      </c>
      <c r="B52" s="22" t="s">
        <v>26</v>
      </c>
      <c r="C52" s="41" t="s">
        <v>27</v>
      </c>
      <c r="D52" s="41" t="s">
        <v>110</v>
      </c>
      <c r="E52" s="41" t="s">
        <v>148</v>
      </c>
      <c r="F52" s="41" t="s">
        <v>149</v>
      </c>
      <c r="G52" s="168">
        <v>0</v>
      </c>
      <c r="H52" s="182">
        <f t="shared" si="4"/>
        <v>194100</v>
      </c>
      <c r="I52" s="168">
        <v>194100</v>
      </c>
      <c r="J52" s="168">
        <v>194100</v>
      </c>
    </row>
    <row r="53" spans="1:10" s="186" customFormat="1" ht="59.25" customHeight="1">
      <c r="A53" s="205" t="s">
        <v>178</v>
      </c>
      <c r="B53" s="22" t="s">
        <v>26</v>
      </c>
      <c r="C53" s="41" t="s">
        <v>27</v>
      </c>
      <c r="D53" s="41" t="s">
        <v>110</v>
      </c>
      <c r="E53" s="41" t="s">
        <v>148</v>
      </c>
      <c r="F53" s="41" t="s">
        <v>150</v>
      </c>
      <c r="G53" s="168">
        <v>0</v>
      </c>
      <c r="H53" s="182">
        <f t="shared" si="4"/>
        <v>58600</v>
      </c>
      <c r="I53" s="168">
        <v>58600</v>
      </c>
      <c r="J53" s="168">
        <v>58600</v>
      </c>
    </row>
    <row r="54" spans="1:10" s="186" customFormat="1" ht="25.5" hidden="1" customHeight="1">
      <c r="A54" s="21" t="s">
        <v>124</v>
      </c>
      <c r="B54" s="71" t="s">
        <v>26</v>
      </c>
      <c r="C54" s="41" t="s">
        <v>27</v>
      </c>
      <c r="D54" s="41" t="s">
        <v>110</v>
      </c>
      <c r="E54" s="41" t="s">
        <v>148</v>
      </c>
      <c r="F54" s="41" t="s">
        <v>42</v>
      </c>
      <c r="G54" s="168">
        <v>0</v>
      </c>
      <c r="H54" s="182"/>
      <c r="I54" s="168">
        <v>0</v>
      </c>
      <c r="J54" s="168">
        <v>0</v>
      </c>
    </row>
    <row r="55" spans="1:10" s="186" customFormat="1" ht="96" customHeight="1">
      <c r="A55" s="174" t="s">
        <v>176</v>
      </c>
      <c r="B55" s="71" t="s">
        <v>26</v>
      </c>
      <c r="C55" s="177" t="s">
        <v>27</v>
      </c>
      <c r="D55" s="177" t="s">
        <v>110</v>
      </c>
      <c r="E55" s="177" t="s">
        <v>159</v>
      </c>
      <c r="F55" s="177" t="s">
        <v>99</v>
      </c>
      <c r="G55" s="169">
        <f>G56+G57+G58</f>
        <v>2115683</v>
      </c>
      <c r="H55" s="183">
        <f t="shared" si="4"/>
        <v>351627</v>
      </c>
      <c r="I55" s="169">
        <f>I56+I57+I58</f>
        <v>2467310</v>
      </c>
      <c r="J55" s="169">
        <f>J56+J57+J58</f>
        <v>0</v>
      </c>
    </row>
    <row r="56" spans="1:10" s="186" customFormat="1" ht="24.75" customHeight="1">
      <c r="A56" s="205" t="s">
        <v>177</v>
      </c>
      <c r="B56" s="22" t="s">
        <v>26</v>
      </c>
      <c r="C56" s="41" t="s">
        <v>27</v>
      </c>
      <c r="D56" s="41" t="s">
        <v>110</v>
      </c>
      <c r="E56" s="41" t="s">
        <v>159</v>
      </c>
      <c r="F56" s="41" t="s">
        <v>149</v>
      </c>
      <c r="G56" s="168">
        <v>1377950</v>
      </c>
      <c r="H56" s="182">
        <f t="shared" si="4"/>
        <v>204050</v>
      </c>
      <c r="I56" s="168">
        <v>1582000</v>
      </c>
      <c r="J56" s="168">
        <v>0</v>
      </c>
    </row>
    <row r="57" spans="1:10" s="186" customFormat="1" ht="59.25" customHeight="1">
      <c r="A57" s="205" t="s">
        <v>178</v>
      </c>
      <c r="B57" s="22" t="s">
        <v>26</v>
      </c>
      <c r="C57" s="41" t="s">
        <v>27</v>
      </c>
      <c r="D57" s="41" t="s">
        <v>110</v>
      </c>
      <c r="E57" s="41" t="s">
        <v>159</v>
      </c>
      <c r="F57" s="41" t="s">
        <v>150</v>
      </c>
      <c r="G57" s="168">
        <v>416150</v>
      </c>
      <c r="H57" s="182">
        <f t="shared" si="4"/>
        <v>61650</v>
      </c>
      <c r="I57" s="168">
        <v>477800</v>
      </c>
      <c r="J57" s="168">
        <v>0</v>
      </c>
    </row>
    <row r="58" spans="1:10" s="186" customFormat="1" ht="59.25" customHeight="1">
      <c r="A58" s="21" t="s">
        <v>124</v>
      </c>
      <c r="B58" s="22" t="s">
        <v>26</v>
      </c>
      <c r="C58" s="41" t="s">
        <v>27</v>
      </c>
      <c r="D58" s="41" t="s">
        <v>110</v>
      </c>
      <c r="E58" s="41" t="s">
        <v>159</v>
      </c>
      <c r="F58" s="41" t="s">
        <v>42</v>
      </c>
      <c r="G58" s="168">
        <v>321583</v>
      </c>
      <c r="H58" s="182">
        <f t="shared" si="4"/>
        <v>85927</v>
      </c>
      <c r="I58" s="168">
        <v>407510</v>
      </c>
      <c r="J58" s="168">
        <v>0</v>
      </c>
    </row>
    <row r="59" spans="1:10" s="186" customFormat="1" ht="60.75" hidden="1" customHeight="1">
      <c r="A59" s="173" t="s">
        <v>151</v>
      </c>
      <c r="B59" s="71" t="s">
        <v>26</v>
      </c>
      <c r="C59" s="41" t="s">
        <v>27</v>
      </c>
      <c r="D59" s="41" t="s">
        <v>110</v>
      </c>
      <c r="E59" s="41" t="s">
        <v>152</v>
      </c>
      <c r="F59" s="41" t="s">
        <v>99</v>
      </c>
      <c r="G59" s="168">
        <f>G60</f>
        <v>0</v>
      </c>
      <c r="H59" s="182">
        <f t="shared" si="4"/>
        <v>0</v>
      </c>
      <c r="I59" s="168">
        <f>I60</f>
        <v>0</v>
      </c>
      <c r="J59" s="168">
        <f>J60</f>
        <v>0</v>
      </c>
    </row>
    <row r="60" spans="1:10" s="186" customFormat="1" ht="39" hidden="1" customHeight="1">
      <c r="A60" s="173" t="s">
        <v>154</v>
      </c>
      <c r="B60" s="71" t="s">
        <v>26</v>
      </c>
      <c r="C60" s="41" t="s">
        <v>27</v>
      </c>
      <c r="D60" s="41" t="s">
        <v>110</v>
      </c>
      <c r="E60" s="41" t="s">
        <v>153</v>
      </c>
      <c r="F60" s="41" t="s">
        <v>99</v>
      </c>
      <c r="G60" s="168">
        <f>G61+G64</f>
        <v>0</v>
      </c>
      <c r="H60" s="182">
        <f t="shared" si="4"/>
        <v>0</v>
      </c>
      <c r="I60" s="168">
        <f>I61</f>
        <v>0</v>
      </c>
      <c r="J60" s="168">
        <f>J61</f>
        <v>0</v>
      </c>
    </row>
    <row r="61" spans="1:10" s="186" customFormat="1" ht="45" hidden="1" customHeight="1">
      <c r="A61" s="173" t="s">
        <v>155</v>
      </c>
      <c r="B61" s="71" t="s">
        <v>26</v>
      </c>
      <c r="C61" s="41" t="s">
        <v>27</v>
      </c>
      <c r="D61" s="41" t="s">
        <v>110</v>
      </c>
      <c r="E61" s="41" t="s">
        <v>148</v>
      </c>
      <c r="F61" s="41" t="s">
        <v>99</v>
      </c>
      <c r="G61" s="168">
        <f>G62+G63</f>
        <v>0</v>
      </c>
      <c r="H61" s="182">
        <f t="shared" si="4"/>
        <v>0</v>
      </c>
      <c r="I61" s="168">
        <f>I62+I63</f>
        <v>0</v>
      </c>
      <c r="J61" s="168">
        <f>J62+J63</f>
        <v>0</v>
      </c>
    </row>
    <row r="62" spans="1:10" s="186" customFormat="1" ht="24.75" hidden="1" customHeight="1">
      <c r="A62" s="202" t="s">
        <v>156</v>
      </c>
      <c r="B62" s="71" t="s">
        <v>26</v>
      </c>
      <c r="C62" s="41" t="s">
        <v>27</v>
      </c>
      <c r="D62" s="41" t="s">
        <v>110</v>
      </c>
      <c r="E62" s="41" t="s">
        <v>148</v>
      </c>
      <c r="F62" s="41" t="s">
        <v>149</v>
      </c>
      <c r="G62" s="168">
        <v>0</v>
      </c>
      <c r="H62" s="182">
        <f t="shared" si="4"/>
        <v>0</v>
      </c>
      <c r="I62" s="168"/>
      <c r="J62" s="168"/>
    </row>
    <row r="63" spans="1:10" s="186" customFormat="1" ht="59.25" hidden="1" customHeight="1">
      <c r="A63" s="195" t="s">
        <v>157</v>
      </c>
      <c r="B63" s="71" t="s">
        <v>26</v>
      </c>
      <c r="C63" s="41" t="s">
        <v>27</v>
      </c>
      <c r="D63" s="41" t="s">
        <v>110</v>
      </c>
      <c r="E63" s="41" t="s">
        <v>148</v>
      </c>
      <c r="F63" s="41" t="s">
        <v>150</v>
      </c>
      <c r="G63" s="168">
        <v>0</v>
      </c>
      <c r="H63" s="182">
        <f t="shared" si="4"/>
        <v>0</v>
      </c>
      <c r="I63" s="168"/>
      <c r="J63" s="168"/>
    </row>
    <row r="64" spans="1:10" s="186" customFormat="1" ht="25.5" hidden="1" customHeight="1">
      <c r="A64" s="173" t="s">
        <v>158</v>
      </c>
      <c r="B64" s="71" t="s">
        <v>26</v>
      </c>
      <c r="C64" s="41" t="s">
        <v>27</v>
      </c>
      <c r="D64" s="41" t="s">
        <v>110</v>
      </c>
      <c r="E64" s="41" t="s">
        <v>159</v>
      </c>
      <c r="F64" s="41" t="s">
        <v>99</v>
      </c>
      <c r="G64" s="168">
        <f>G65+G66+G67</f>
        <v>0</v>
      </c>
      <c r="H64" s="182">
        <f t="shared" si="4"/>
        <v>0</v>
      </c>
      <c r="I64" s="168">
        <f>I65+I66</f>
        <v>0</v>
      </c>
      <c r="J64" s="168">
        <f>J65+J66</f>
        <v>0</v>
      </c>
    </row>
    <row r="65" spans="1:10" s="186" customFormat="1" ht="24.75" hidden="1" customHeight="1">
      <c r="A65" s="21" t="s">
        <v>114</v>
      </c>
      <c r="B65" s="71" t="s">
        <v>26</v>
      </c>
      <c r="C65" s="41" t="s">
        <v>27</v>
      </c>
      <c r="D65" s="41" t="s">
        <v>110</v>
      </c>
      <c r="E65" s="41" t="s">
        <v>159</v>
      </c>
      <c r="F65" s="41" t="s">
        <v>149</v>
      </c>
      <c r="G65" s="168">
        <v>0</v>
      </c>
      <c r="H65" s="182">
        <f t="shared" si="4"/>
        <v>0</v>
      </c>
      <c r="I65" s="168">
        <v>0</v>
      </c>
      <c r="J65" s="168">
        <v>0</v>
      </c>
    </row>
    <row r="66" spans="1:10" s="186" customFormat="1" ht="59.25" hidden="1" customHeight="1">
      <c r="A66" s="21" t="s">
        <v>115</v>
      </c>
      <c r="B66" s="71" t="s">
        <v>26</v>
      </c>
      <c r="C66" s="41" t="s">
        <v>27</v>
      </c>
      <c r="D66" s="41" t="s">
        <v>110</v>
      </c>
      <c r="E66" s="41" t="s">
        <v>159</v>
      </c>
      <c r="F66" s="41" t="s">
        <v>150</v>
      </c>
      <c r="G66" s="168">
        <v>0</v>
      </c>
      <c r="H66" s="182">
        <f t="shared" si="4"/>
        <v>0</v>
      </c>
      <c r="I66" s="168">
        <v>0</v>
      </c>
      <c r="J66" s="168">
        <v>0</v>
      </c>
    </row>
    <row r="67" spans="1:10" s="186" customFormat="1" ht="23.25" hidden="1" customHeight="1">
      <c r="A67" s="21" t="s">
        <v>124</v>
      </c>
      <c r="B67" s="71" t="s">
        <v>26</v>
      </c>
      <c r="C67" s="41" t="s">
        <v>27</v>
      </c>
      <c r="D67" s="41" t="s">
        <v>110</v>
      </c>
      <c r="E67" s="41" t="s">
        <v>159</v>
      </c>
      <c r="F67" s="41" t="s">
        <v>42</v>
      </c>
      <c r="G67" s="168">
        <v>0</v>
      </c>
      <c r="H67" s="182">
        <f t="shared" si="4"/>
        <v>0</v>
      </c>
      <c r="I67" s="168">
        <v>0</v>
      </c>
      <c r="J67" s="168">
        <v>0</v>
      </c>
    </row>
    <row r="68" spans="1:10" s="186" customFormat="1" ht="23.25" hidden="1" customHeight="1">
      <c r="A68" s="206" t="s">
        <v>182</v>
      </c>
      <c r="B68" s="71" t="s">
        <v>26</v>
      </c>
      <c r="C68" s="207" t="s">
        <v>27</v>
      </c>
      <c r="D68" s="207" t="s">
        <v>110</v>
      </c>
      <c r="E68" s="207" t="s">
        <v>113</v>
      </c>
      <c r="F68" s="207" t="s">
        <v>99</v>
      </c>
      <c r="G68" s="169">
        <f>G69</f>
        <v>0</v>
      </c>
      <c r="H68" s="183">
        <f t="shared" si="4"/>
        <v>0</v>
      </c>
      <c r="I68" s="169">
        <f>I69</f>
        <v>0</v>
      </c>
      <c r="J68" s="169">
        <f>J69</f>
        <v>0</v>
      </c>
    </row>
    <row r="69" spans="1:10" s="186" customFormat="1" ht="23.25" hidden="1" customHeight="1">
      <c r="A69" s="208" t="s">
        <v>183</v>
      </c>
      <c r="B69" s="22" t="s">
        <v>26</v>
      </c>
      <c r="C69" s="209" t="s">
        <v>27</v>
      </c>
      <c r="D69" s="209" t="s">
        <v>110</v>
      </c>
      <c r="E69" s="209" t="s">
        <v>184</v>
      </c>
      <c r="F69" s="209" t="s">
        <v>99</v>
      </c>
      <c r="G69" s="168">
        <f>G70</f>
        <v>0</v>
      </c>
      <c r="H69" s="182">
        <f t="shared" si="4"/>
        <v>0</v>
      </c>
      <c r="I69" s="168">
        <f>I70</f>
        <v>0</v>
      </c>
      <c r="J69" s="168">
        <f>J70</f>
        <v>0</v>
      </c>
    </row>
    <row r="70" spans="1:10" s="186" customFormat="1" ht="18.75" hidden="1">
      <c r="A70" s="210" t="s">
        <v>124</v>
      </c>
      <c r="B70" s="71" t="s">
        <v>26</v>
      </c>
      <c r="C70" s="211" t="s">
        <v>27</v>
      </c>
      <c r="D70" s="211" t="s">
        <v>110</v>
      </c>
      <c r="E70" s="211" t="s">
        <v>184</v>
      </c>
      <c r="F70" s="211" t="s">
        <v>42</v>
      </c>
      <c r="G70" s="168">
        <v>0</v>
      </c>
      <c r="H70" s="182">
        <f t="shared" si="4"/>
        <v>0</v>
      </c>
      <c r="I70" s="168">
        <v>0</v>
      </c>
      <c r="J70" s="168">
        <v>0</v>
      </c>
    </row>
    <row r="71" spans="1:10" s="14" customFormat="1" ht="42.75" customHeight="1">
      <c r="A71" s="204" t="s">
        <v>204</v>
      </c>
      <c r="B71" s="71" t="s">
        <v>26</v>
      </c>
      <c r="C71" s="177" t="s">
        <v>27</v>
      </c>
      <c r="D71" s="177" t="s">
        <v>92</v>
      </c>
      <c r="E71" s="177" t="s">
        <v>112</v>
      </c>
      <c r="F71" s="177" t="s">
        <v>99</v>
      </c>
      <c r="G71" s="169">
        <f>G72</f>
        <v>0</v>
      </c>
      <c r="H71" s="183">
        <f t="shared" si="4"/>
        <v>40789.68</v>
      </c>
      <c r="I71" s="169">
        <f>I72</f>
        <v>40789.68</v>
      </c>
      <c r="J71" s="169">
        <f>J72</f>
        <v>40789.68</v>
      </c>
    </row>
    <row r="72" spans="1:10" s="186" customFormat="1" ht="54.75" customHeight="1">
      <c r="A72" s="204" t="s">
        <v>172</v>
      </c>
      <c r="B72" s="71" t="s">
        <v>26</v>
      </c>
      <c r="C72" s="177" t="s">
        <v>27</v>
      </c>
      <c r="D72" s="177" t="s">
        <v>92</v>
      </c>
      <c r="E72" s="189" t="s">
        <v>170</v>
      </c>
      <c r="F72" s="177" t="s">
        <v>99</v>
      </c>
      <c r="G72" s="169">
        <v>0</v>
      </c>
      <c r="H72" s="183">
        <f t="shared" si="4"/>
        <v>40789.68</v>
      </c>
      <c r="I72" s="169">
        <f>I73+I75</f>
        <v>40789.68</v>
      </c>
      <c r="J72" s="169">
        <f>J73+J75</f>
        <v>40789.68</v>
      </c>
    </row>
    <row r="73" spans="1:10" s="186" customFormat="1" ht="54.75" customHeight="1">
      <c r="A73" s="203" t="s">
        <v>242</v>
      </c>
      <c r="B73" s="22" t="s">
        <v>26</v>
      </c>
      <c r="C73" s="41" t="s">
        <v>27</v>
      </c>
      <c r="D73" s="41" t="s">
        <v>92</v>
      </c>
      <c r="E73" s="188" t="s">
        <v>239</v>
      </c>
      <c r="F73" s="41" t="s">
        <v>99</v>
      </c>
      <c r="G73" s="169">
        <v>0</v>
      </c>
      <c r="H73" s="182">
        <f t="shared" si="4"/>
        <v>24416</v>
      </c>
      <c r="I73" s="168">
        <f>I74</f>
        <v>24416</v>
      </c>
      <c r="J73" s="168">
        <f>J74</f>
        <v>24416</v>
      </c>
    </row>
    <row r="74" spans="1:10" s="186" customFormat="1" ht="36.75" customHeight="1">
      <c r="A74" s="21" t="s">
        <v>124</v>
      </c>
      <c r="B74" s="22" t="s">
        <v>26</v>
      </c>
      <c r="C74" s="41" t="s">
        <v>27</v>
      </c>
      <c r="D74" s="41" t="s">
        <v>92</v>
      </c>
      <c r="E74" s="188" t="s">
        <v>239</v>
      </c>
      <c r="F74" s="41" t="s">
        <v>42</v>
      </c>
      <c r="G74" s="169">
        <v>0</v>
      </c>
      <c r="H74" s="182">
        <f t="shared" si="4"/>
        <v>24416</v>
      </c>
      <c r="I74" s="168">
        <v>24416</v>
      </c>
      <c r="J74" s="168">
        <v>24416</v>
      </c>
    </row>
    <row r="75" spans="1:10" s="186" customFormat="1" ht="41.25" customHeight="1">
      <c r="A75" s="203" t="s">
        <v>241</v>
      </c>
      <c r="B75" s="22" t="s">
        <v>26</v>
      </c>
      <c r="C75" s="41" t="s">
        <v>27</v>
      </c>
      <c r="D75" s="41" t="s">
        <v>92</v>
      </c>
      <c r="E75" s="188" t="s">
        <v>240</v>
      </c>
      <c r="F75" s="41" t="s">
        <v>99</v>
      </c>
      <c r="G75" s="169">
        <v>0</v>
      </c>
      <c r="H75" s="182">
        <f t="shared" si="4"/>
        <v>16373.68</v>
      </c>
      <c r="I75" s="168">
        <f>I76</f>
        <v>16373.68</v>
      </c>
      <c r="J75" s="168">
        <f>J76</f>
        <v>16373.68</v>
      </c>
    </row>
    <row r="76" spans="1:10" s="186" customFormat="1" ht="28.5" customHeight="1">
      <c r="A76" s="21" t="s">
        <v>124</v>
      </c>
      <c r="B76" s="22" t="s">
        <v>26</v>
      </c>
      <c r="C76" s="41" t="s">
        <v>27</v>
      </c>
      <c r="D76" s="41" t="s">
        <v>92</v>
      </c>
      <c r="E76" s="188" t="s">
        <v>240</v>
      </c>
      <c r="F76" s="41" t="s">
        <v>42</v>
      </c>
      <c r="G76" s="169">
        <v>0</v>
      </c>
      <c r="H76" s="182">
        <f t="shared" si="4"/>
        <v>16373.68</v>
      </c>
      <c r="I76" s="168">
        <v>16373.68</v>
      </c>
      <c r="J76" s="168">
        <v>16373.68</v>
      </c>
    </row>
    <row r="77" spans="1:10" s="186" customFormat="1" ht="29.25" customHeight="1">
      <c r="A77" s="196" t="s">
        <v>101</v>
      </c>
      <c r="B77" s="71" t="s">
        <v>26</v>
      </c>
      <c r="C77" s="177" t="s">
        <v>35</v>
      </c>
      <c r="D77" s="177" t="s">
        <v>100</v>
      </c>
      <c r="E77" s="177" t="s">
        <v>98</v>
      </c>
      <c r="F77" s="177" t="s">
        <v>99</v>
      </c>
      <c r="G77" s="169">
        <f>G78+G85</f>
        <v>406480</v>
      </c>
      <c r="H77" s="183">
        <f t="shared" si="4"/>
        <v>8450</v>
      </c>
      <c r="I77" s="169">
        <f>I78+I85</f>
        <v>414930</v>
      </c>
      <c r="J77" s="169">
        <f>J78+J85</f>
        <v>50000</v>
      </c>
    </row>
    <row r="78" spans="1:10" s="186" customFormat="1" ht="30" customHeight="1">
      <c r="A78" s="187" t="s">
        <v>128</v>
      </c>
      <c r="B78" s="71" t="s">
        <v>26</v>
      </c>
      <c r="C78" s="177" t="s">
        <v>35</v>
      </c>
      <c r="D78" s="177" t="s">
        <v>48</v>
      </c>
      <c r="E78" s="71" t="s">
        <v>98</v>
      </c>
      <c r="F78" s="71" t="s">
        <v>99</v>
      </c>
      <c r="G78" s="169">
        <f>G79</f>
        <v>356480</v>
      </c>
      <c r="H78" s="183">
        <f t="shared" si="4"/>
        <v>8450</v>
      </c>
      <c r="I78" s="169">
        <f t="shared" ref="I78:J83" si="5">I79</f>
        <v>364930</v>
      </c>
      <c r="J78" s="169">
        <f t="shared" si="5"/>
        <v>0</v>
      </c>
    </row>
    <row r="79" spans="1:10" s="186" customFormat="1" ht="94.5" customHeight="1">
      <c r="A79" s="197" t="s">
        <v>165</v>
      </c>
      <c r="B79" s="71" t="s">
        <v>26</v>
      </c>
      <c r="C79" s="177" t="s">
        <v>35</v>
      </c>
      <c r="D79" s="177" t="s">
        <v>48</v>
      </c>
      <c r="E79" s="177" t="s">
        <v>117</v>
      </c>
      <c r="F79" s="177" t="s">
        <v>99</v>
      </c>
      <c r="G79" s="169">
        <f>G80</f>
        <v>356480</v>
      </c>
      <c r="H79" s="183">
        <f t="shared" si="4"/>
        <v>8450</v>
      </c>
      <c r="I79" s="169">
        <f t="shared" si="5"/>
        <v>364930</v>
      </c>
      <c r="J79" s="169">
        <f t="shared" si="5"/>
        <v>0</v>
      </c>
    </row>
    <row r="80" spans="1:10" s="186" customFormat="1" ht="139.5" customHeight="1">
      <c r="A80" s="197" t="s">
        <v>166</v>
      </c>
      <c r="B80" s="71" t="s">
        <v>26</v>
      </c>
      <c r="C80" s="177" t="s">
        <v>35</v>
      </c>
      <c r="D80" s="177" t="s">
        <v>48</v>
      </c>
      <c r="E80" s="177" t="s">
        <v>118</v>
      </c>
      <c r="F80" s="177" t="s">
        <v>99</v>
      </c>
      <c r="G80" s="169">
        <f>G81</f>
        <v>356480</v>
      </c>
      <c r="H80" s="183">
        <f t="shared" si="4"/>
        <v>8450</v>
      </c>
      <c r="I80" s="169">
        <f>I83</f>
        <v>364930</v>
      </c>
      <c r="J80" s="169">
        <f>J83</f>
        <v>0</v>
      </c>
    </row>
    <row r="81" spans="1:12" s="186" customFormat="1" ht="204" customHeight="1">
      <c r="A81" s="198" t="s">
        <v>167</v>
      </c>
      <c r="B81" s="22" t="s">
        <v>26</v>
      </c>
      <c r="C81" s="41" t="s">
        <v>35</v>
      </c>
      <c r="D81" s="41" t="s">
        <v>48</v>
      </c>
      <c r="E81" s="41" t="s">
        <v>123</v>
      </c>
      <c r="F81" s="41" t="s">
        <v>99</v>
      </c>
      <c r="G81" s="168">
        <f>G82</f>
        <v>356480</v>
      </c>
      <c r="H81" s="182">
        <f t="shared" si="4"/>
        <v>-356480</v>
      </c>
      <c r="I81" s="168">
        <f t="shared" si="5"/>
        <v>0</v>
      </c>
      <c r="J81" s="168">
        <f t="shared" si="5"/>
        <v>0</v>
      </c>
    </row>
    <row r="82" spans="1:12" s="186" customFormat="1" ht="18.75">
      <c r="A82" s="195" t="s">
        <v>124</v>
      </c>
      <c r="B82" s="22" t="s">
        <v>26</v>
      </c>
      <c r="C82" s="41" t="s">
        <v>35</v>
      </c>
      <c r="D82" s="41" t="s">
        <v>48</v>
      </c>
      <c r="E82" s="41" t="s">
        <v>123</v>
      </c>
      <c r="F82" s="41" t="s">
        <v>42</v>
      </c>
      <c r="G82" s="168">
        <v>356480</v>
      </c>
      <c r="H82" s="182">
        <f t="shared" si="4"/>
        <v>-356480</v>
      </c>
      <c r="I82" s="168">
        <v>0</v>
      </c>
      <c r="J82" s="168">
        <v>0</v>
      </c>
    </row>
    <row r="83" spans="1:12" s="186" customFormat="1" ht="204" customHeight="1">
      <c r="A83" s="198" t="s">
        <v>167</v>
      </c>
      <c r="B83" s="22" t="s">
        <v>26</v>
      </c>
      <c r="C83" s="41" t="s">
        <v>35</v>
      </c>
      <c r="D83" s="41" t="s">
        <v>48</v>
      </c>
      <c r="E83" s="41" t="s">
        <v>248</v>
      </c>
      <c r="F83" s="41" t="s">
        <v>99</v>
      </c>
      <c r="G83" s="168">
        <f>G84</f>
        <v>0</v>
      </c>
      <c r="H83" s="182">
        <f t="shared" si="4"/>
        <v>364930</v>
      </c>
      <c r="I83" s="168">
        <f t="shared" si="5"/>
        <v>364930</v>
      </c>
      <c r="J83" s="168">
        <f t="shared" si="5"/>
        <v>0</v>
      </c>
    </row>
    <row r="84" spans="1:12" s="186" customFormat="1" ht="18.75">
      <c r="A84" s="195" t="s">
        <v>124</v>
      </c>
      <c r="B84" s="22" t="s">
        <v>26</v>
      </c>
      <c r="C84" s="41" t="s">
        <v>35</v>
      </c>
      <c r="D84" s="41" t="s">
        <v>48</v>
      </c>
      <c r="E84" s="41" t="s">
        <v>248</v>
      </c>
      <c r="F84" s="41" t="s">
        <v>42</v>
      </c>
      <c r="G84" s="168">
        <v>0</v>
      </c>
      <c r="H84" s="182">
        <f t="shared" si="4"/>
        <v>364930</v>
      </c>
      <c r="I84" s="168">
        <v>364930</v>
      </c>
      <c r="J84" s="168">
        <v>0</v>
      </c>
    </row>
    <row r="85" spans="1:12" s="186" customFormat="1" ht="33" customHeight="1">
      <c r="A85" s="197" t="s">
        <v>109</v>
      </c>
      <c r="B85" s="71" t="s">
        <v>26</v>
      </c>
      <c r="C85" s="177" t="s">
        <v>35</v>
      </c>
      <c r="D85" s="177" t="s">
        <v>104</v>
      </c>
      <c r="E85" s="177" t="s">
        <v>98</v>
      </c>
      <c r="F85" s="177" t="s">
        <v>99</v>
      </c>
      <c r="G85" s="169">
        <f>G86</f>
        <v>50000</v>
      </c>
      <c r="H85" s="182">
        <f t="shared" si="4"/>
        <v>0</v>
      </c>
      <c r="I85" s="169">
        <f t="shared" ref="I85:J87" si="6">I86</f>
        <v>50000</v>
      </c>
      <c r="J85" s="169">
        <f t="shared" si="6"/>
        <v>50000</v>
      </c>
    </row>
    <row r="86" spans="1:12" s="186" customFormat="1" ht="99" customHeight="1">
      <c r="A86" s="197" t="s">
        <v>165</v>
      </c>
      <c r="B86" s="71" t="s">
        <v>26</v>
      </c>
      <c r="C86" s="177" t="s">
        <v>35</v>
      </c>
      <c r="D86" s="177" t="s">
        <v>104</v>
      </c>
      <c r="E86" s="177" t="s">
        <v>117</v>
      </c>
      <c r="F86" s="177" t="s">
        <v>99</v>
      </c>
      <c r="G86" s="169">
        <f>G87</f>
        <v>50000</v>
      </c>
      <c r="H86" s="182">
        <f t="shared" si="4"/>
        <v>0</v>
      </c>
      <c r="I86" s="169">
        <f t="shared" si="6"/>
        <v>50000</v>
      </c>
      <c r="J86" s="169">
        <f t="shared" si="6"/>
        <v>50000</v>
      </c>
    </row>
    <row r="87" spans="1:12" ht="134.25" customHeight="1">
      <c r="A87" s="198" t="s">
        <v>168</v>
      </c>
      <c r="B87" s="22" t="s">
        <v>26</v>
      </c>
      <c r="C87" s="41" t="s">
        <v>35</v>
      </c>
      <c r="D87" s="41" t="s">
        <v>104</v>
      </c>
      <c r="E87" s="41" t="s">
        <v>169</v>
      </c>
      <c r="F87" s="41" t="s">
        <v>99</v>
      </c>
      <c r="G87" s="168">
        <f>G88</f>
        <v>50000</v>
      </c>
      <c r="H87" s="182">
        <f t="shared" si="4"/>
        <v>0</v>
      </c>
      <c r="I87" s="168">
        <f t="shared" si="6"/>
        <v>50000</v>
      </c>
      <c r="J87" s="168">
        <f t="shared" si="6"/>
        <v>50000</v>
      </c>
    </row>
    <row r="88" spans="1:12" ht="18.75">
      <c r="A88" s="195" t="s">
        <v>124</v>
      </c>
      <c r="B88" s="22" t="s">
        <v>26</v>
      </c>
      <c r="C88" s="41" t="s">
        <v>35</v>
      </c>
      <c r="D88" s="41" t="s">
        <v>104</v>
      </c>
      <c r="E88" s="41" t="s">
        <v>169</v>
      </c>
      <c r="F88" s="41" t="s">
        <v>42</v>
      </c>
      <c r="G88" s="168">
        <v>50000</v>
      </c>
      <c r="H88" s="182">
        <f t="shared" si="4"/>
        <v>0</v>
      </c>
      <c r="I88" s="168">
        <v>50000</v>
      </c>
      <c r="J88" s="168">
        <v>50000</v>
      </c>
    </row>
    <row r="89" spans="1:12" ht="37.5">
      <c r="A89" s="174" t="s">
        <v>139</v>
      </c>
      <c r="B89" s="71" t="s">
        <v>26</v>
      </c>
      <c r="C89" s="177" t="str">
        <f>'[1]9 стр 2017'!C43</f>
        <v>05</v>
      </c>
      <c r="D89" s="177" t="s">
        <v>100</v>
      </c>
      <c r="E89" s="177" t="s">
        <v>98</v>
      </c>
      <c r="F89" s="177" t="s">
        <v>99</v>
      </c>
      <c r="G89" s="179">
        <f t="shared" ref="G89:J91" si="7">G90</f>
        <v>3214659.51</v>
      </c>
      <c r="H89" s="183">
        <f t="shared" si="4"/>
        <v>8064595.6900000013</v>
      </c>
      <c r="I89" s="179">
        <f t="shared" si="7"/>
        <v>11279255.200000001</v>
      </c>
      <c r="J89" s="179">
        <f t="shared" si="7"/>
        <v>15567384.4</v>
      </c>
      <c r="L89" s="172"/>
    </row>
    <row r="90" spans="1:12" ht="37.5">
      <c r="A90" s="174" t="s">
        <v>140</v>
      </c>
      <c r="B90" s="71" t="s">
        <v>26</v>
      </c>
      <c r="C90" s="177" t="str">
        <f>'[1]9 стр 2017'!C44</f>
        <v>05</v>
      </c>
      <c r="D90" s="177" t="str">
        <f>'[1]9 стр 2017'!D44</f>
        <v>03</v>
      </c>
      <c r="E90" s="177" t="s">
        <v>98</v>
      </c>
      <c r="F90" s="177" t="s">
        <v>99</v>
      </c>
      <c r="G90" s="184">
        <f>G91</f>
        <v>3214659.51</v>
      </c>
      <c r="H90" s="183">
        <f t="shared" si="4"/>
        <v>8064595.6900000013</v>
      </c>
      <c r="I90" s="184">
        <f t="shared" si="7"/>
        <v>11279255.200000001</v>
      </c>
      <c r="J90" s="184">
        <f t="shared" si="7"/>
        <v>15567384.4</v>
      </c>
    </row>
    <row r="91" spans="1:12" ht="93.75" customHeight="1">
      <c r="A91" s="197" t="s">
        <v>165</v>
      </c>
      <c r="B91" s="71" t="s">
        <v>26</v>
      </c>
      <c r="C91" s="177" t="s">
        <v>51</v>
      </c>
      <c r="D91" s="177" t="s">
        <v>27</v>
      </c>
      <c r="E91" s="177" t="s">
        <v>117</v>
      </c>
      <c r="F91" s="177" t="s">
        <v>99</v>
      </c>
      <c r="G91" s="183">
        <f t="shared" si="7"/>
        <v>3214659.51</v>
      </c>
      <c r="H91" s="183">
        <f t="shared" si="4"/>
        <v>8064595.6900000013</v>
      </c>
      <c r="I91" s="169">
        <f t="shared" si="7"/>
        <v>11279255.200000001</v>
      </c>
      <c r="J91" s="169">
        <f t="shared" si="7"/>
        <v>15567384.4</v>
      </c>
    </row>
    <row r="92" spans="1:12" ht="133.5" customHeight="1">
      <c r="A92" s="197" t="s">
        <v>166</v>
      </c>
      <c r="B92" s="71" t="s">
        <v>26</v>
      </c>
      <c r="C92" s="177" t="s">
        <v>51</v>
      </c>
      <c r="D92" s="177" t="s">
        <v>27</v>
      </c>
      <c r="E92" s="177" t="s">
        <v>118</v>
      </c>
      <c r="F92" s="177" t="s">
        <v>99</v>
      </c>
      <c r="G92" s="169">
        <f>G95+G109+G101+G103+G105</f>
        <v>3214659.51</v>
      </c>
      <c r="H92" s="169">
        <f>I92-G92</f>
        <v>8064595.6900000013</v>
      </c>
      <c r="I92" s="169">
        <f>I95+I109+I101+I103+I105+I93</f>
        <v>11279255.200000001</v>
      </c>
      <c r="J92" s="169">
        <f>J95+J109+J101+J103+J105+J93</f>
        <v>15567384.4</v>
      </c>
      <c r="L92" s="172"/>
    </row>
    <row r="93" spans="1:12" ht="133.5" hidden="1" customHeight="1">
      <c r="A93" s="197"/>
      <c r="B93" s="71" t="s">
        <v>26</v>
      </c>
      <c r="C93" s="41" t="s">
        <v>51</v>
      </c>
      <c r="D93" s="41" t="s">
        <v>27</v>
      </c>
      <c r="E93" s="41" t="s">
        <v>203</v>
      </c>
      <c r="F93" s="41" t="s">
        <v>99</v>
      </c>
      <c r="G93" s="169">
        <v>0</v>
      </c>
      <c r="H93" s="168">
        <f t="shared" ref="H93:H121" si="8">I93-G93</f>
        <v>0</v>
      </c>
      <c r="I93" s="168">
        <f>I94</f>
        <v>0</v>
      </c>
      <c r="J93" s="168">
        <f>J94</f>
        <v>0</v>
      </c>
      <c r="L93" s="172"/>
    </row>
    <row r="94" spans="1:12" ht="25.5" hidden="1" customHeight="1">
      <c r="A94" s="195" t="s">
        <v>124</v>
      </c>
      <c r="B94" s="71" t="s">
        <v>26</v>
      </c>
      <c r="C94" s="41" t="s">
        <v>51</v>
      </c>
      <c r="D94" s="41" t="s">
        <v>27</v>
      </c>
      <c r="E94" s="41" t="s">
        <v>203</v>
      </c>
      <c r="F94" s="41" t="s">
        <v>42</v>
      </c>
      <c r="G94" s="168">
        <v>0</v>
      </c>
      <c r="H94" s="168">
        <f t="shared" si="8"/>
        <v>0</v>
      </c>
      <c r="I94" s="168">
        <v>0</v>
      </c>
      <c r="J94" s="168">
        <v>0</v>
      </c>
      <c r="L94" s="172"/>
    </row>
    <row r="95" spans="1:12" ht="150">
      <c r="A95" s="198" t="s">
        <v>162</v>
      </c>
      <c r="B95" s="22" t="s">
        <v>26</v>
      </c>
      <c r="C95" s="41" t="s">
        <v>51</v>
      </c>
      <c r="D95" s="41" t="s">
        <v>27</v>
      </c>
      <c r="E95" s="41" t="s">
        <v>119</v>
      </c>
      <c r="F95" s="41" t="s">
        <v>99</v>
      </c>
      <c r="G95" s="168">
        <f>G96+G99</f>
        <v>3083092.51</v>
      </c>
      <c r="H95" s="168">
        <f t="shared" si="8"/>
        <v>8196162.6900000013</v>
      </c>
      <c r="I95" s="168">
        <f>I96+I99</f>
        <v>11279255.200000001</v>
      </c>
      <c r="J95" s="168">
        <f>J96+J99</f>
        <v>15567384.4</v>
      </c>
      <c r="L95" s="172"/>
    </row>
    <row r="96" spans="1:12" ht="168.75">
      <c r="A96" s="198" t="s">
        <v>163</v>
      </c>
      <c r="B96" s="22" t="s">
        <v>26</v>
      </c>
      <c r="C96" s="41" t="s">
        <v>51</v>
      </c>
      <c r="D96" s="41" t="s">
        <v>27</v>
      </c>
      <c r="E96" s="41" t="s">
        <v>120</v>
      </c>
      <c r="F96" s="41" t="s">
        <v>99</v>
      </c>
      <c r="G96" s="168">
        <f>G97+G98</f>
        <v>450000</v>
      </c>
      <c r="H96" s="168">
        <f t="shared" si="8"/>
        <v>-20000</v>
      </c>
      <c r="I96" s="168">
        <f>I97+I98</f>
        <v>430000</v>
      </c>
      <c r="J96" s="168">
        <f>J97+J98</f>
        <v>430000</v>
      </c>
    </row>
    <row r="97" spans="1:12" ht="18.75">
      <c r="A97" s="195" t="s">
        <v>124</v>
      </c>
      <c r="B97" s="22" t="s">
        <v>26</v>
      </c>
      <c r="C97" s="41" t="s">
        <v>51</v>
      </c>
      <c r="D97" s="41" t="s">
        <v>27</v>
      </c>
      <c r="E97" s="41" t="s">
        <v>120</v>
      </c>
      <c r="F97" s="41" t="s">
        <v>42</v>
      </c>
      <c r="G97" s="168">
        <v>300000</v>
      </c>
      <c r="H97" s="168">
        <f t="shared" si="8"/>
        <v>0</v>
      </c>
      <c r="I97" s="168">
        <v>300000</v>
      </c>
      <c r="J97" s="168">
        <v>300000</v>
      </c>
      <c r="L97" s="172"/>
    </row>
    <row r="98" spans="1:12" ht="18.75" customHeight="1">
      <c r="A98" s="21" t="s">
        <v>133</v>
      </c>
      <c r="B98" s="22" t="s">
        <v>26</v>
      </c>
      <c r="C98" s="41" t="s">
        <v>51</v>
      </c>
      <c r="D98" s="41" t="s">
        <v>27</v>
      </c>
      <c r="E98" s="41" t="s">
        <v>120</v>
      </c>
      <c r="F98" s="41" t="s">
        <v>131</v>
      </c>
      <c r="G98" s="168">
        <v>150000</v>
      </c>
      <c r="H98" s="168">
        <f t="shared" si="8"/>
        <v>-20000</v>
      </c>
      <c r="I98" s="168">
        <v>130000</v>
      </c>
      <c r="J98" s="168">
        <v>130000</v>
      </c>
      <c r="L98" s="172"/>
    </row>
    <row r="99" spans="1:12" ht="155.25" customHeight="1">
      <c r="A99" s="198" t="s">
        <v>164</v>
      </c>
      <c r="B99" s="22" t="s">
        <v>26</v>
      </c>
      <c r="C99" s="41" t="s">
        <v>51</v>
      </c>
      <c r="D99" s="41" t="s">
        <v>27</v>
      </c>
      <c r="E99" s="41" t="s">
        <v>121</v>
      </c>
      <c r="F99" s="41" t="s">
        <v>99</v>
      </c>
      <c r="G99" s="168">
        <f>G100</f>
        <v>2633092.5099999998</v>
      </c>
      <c r="H99" s="168">
        <f t="shared" si="8"/>
        <v>8216162.6900000013</v>
      </c>
      <c r="I99" s="168">
        <f>I100</f>
        <v>10849255.200000001</v>
      </c>
      <c r="J99" s="168">
        <f>J100</f>
        <v>15137384.4</v>
      </c>
    </row>
    <row r="100" spans="1:12" ht="18.75">
      <c r="A100" s="195" t="s">
        <v>124</v>
      </c>
      <c r="B100" s="22" t="s">
        <v>26</v>
      </c>
      <c r="C100" s="41" t="s">
        <v>51</v>
      </c>
      <c r="D100" s="41" t="s">
        <v>27</v>
      </c>
      <c r="E100" s="41" t="s">
        <v>121</v>
      </c>
      <c r="F100" s="41" t="s">
        <v>42</v>
      </c>
      <c r="G100" s="168">
        <v>2633092.5099999998</v>
      </c>
      <c r="H100" s="168">
        <f>I100-G100</f>
        <v>8216162.6900000013</v>
      </c>
      <c r="I100" s="168">
        <f>10890044.88-40789.68</f>
        <v>10849255.200000001</v>
      </c>
      <c r="J100" s="168">
        <f>15178174.08-40789.68</f>
        <v>15137384.4</v>
      </c>
      <c r="L100" s="172"/>
    </row>
    <row r="101" spans="1:12" ht="262.5" hidden="1">
      <c r="A101" s="198" t="s">
        <v>161</v>
      </c>
      <c r="B101" s="22" t="s">
        <v>26</v>
      </c>
      <c r="C101" s="41" t="s">
        <v>51</v>
      </c>
      <c r="D101" s="41" t="s">
        <v>27</v>
      </c>
      <c r="E101" s="41" t="s">
        <v>132</v>
      </c>
      <c r="F101" s="41" t="s">
        <v>99</v>
      </c>
      <c r="G101" s="168">
        <f>G102</f>
        <v>0</v>
      </c>
      <c r="H101" s="168">
        <f t="shared" si="8"/>
        <v>0</v>
      </c>
      <c r="I101" s="168">
        <f>I102</f>
        <v>0</v>
      </c>
      <c r="J101" s="168">
        <f>J102</f>
        <v>0</v>
      </c>
    </row>
    <row r="102" spans="1:12" ht="18.75" hidden="1">
      <c r="A102" s="195" t="s">
        <v>124</v>
      </c>
      <c r="B102" s="22" t="s">
        <v>26</v>
      </c>
      <c r="C102" s="41" t="s">
        <v>51</v>
      </c>
      <c r="D102" s="41" t="s">
        <v>27</v>
      </c>
      <c r="E102" s="41" t="s">
        <v>132</v>
      </c>
      <c r="F102" s="41" t="s">
        <v>42</v>
      </c>
      <c r="G102" s="168">
        <v>0</v>
      </c>
      <c r="H102" s="168">
        <f t="shared" si="8"/>
        <v>0</v>
      </c>
      <c r="I102" s="168">
        <v>0</v>
      </c>
      <c r="J102" s="168">
        <v>0</v>
      </c>
      <c r="L102" s="172"/>
    </row>
    <row r="103" spans="1:12" ht="168.75" hidden="1">
      <c r="A103" s="198" t="s">
        <v>190</v>
      </c>
      <c r="B103" s="22" t="s">
        <v>26</v>
      </c>
      <c r="C103" s="41" t="s">
        <v>51</v>
      </c>
      <c r="D103" s="41" t="s">
        <v>27</v>
      </c>
      <c r="E103" s="41" t="s">
        <v>179</v>
      </c>
      <c r="F103" s="41" t="s">
        <v>99</v>
      </c>
      <c r="G103" s="168">
        <f>G104</f>
        <v>0</v>
      </c>
      <c r="H103" s="168">
        <f t="shared" si="8"/>
        <v>0</v>
      </c>
      <c r="I103" s="168">
        <f>I104</f>
        <v>0</v>
      </c>
      <c r="J103" s="168">
        <f>J104</f>
        <v>0</v>
      </c>
      <c r="L103" s="172"/>
    </row>
    <row r="104" spans="1:12" ht="18.75" hidden="1">
      <c r="A104" s="195" t="s">
        <v>124</v>
      </c>
      <c r="B104" s="22" t="s">
        <v>26</v>
      </c>
      <c r="C104" s="41" t="s">
        <v>51</v>
      </c>
      <c r="D104" s="41" t="s">
        <v>27</v>
      </c>
      <c r="E104" s="41" t="s">
        <v>179</v>
      </c>
      <c r="F104" s="41" t="s">
        <v>42</v>
      </c>
      <c r="G104" s="168">
        <v>0</v>
      </c>
      <c r="H104" s="168">
        <f t="shared" si="8"/>
        <v>0</v>
      </c>
      <c r="I104" s="168">
        <v>0</v>
      </c>
      <c r="J104" s="168">
        <v>0</v>
      </c>
      <c r="L104" s="172"/>
    </row>
    <row r="105" spans="1:12" ht="225" hidden="1">
      <c r="A105" s="198" t="s">
        <v>181</v>
      </c>
      <c r="B105" s="22" t="s">
        <v>26</v>
      </c>
      <c r="C105" s="41" t="s">
        <v>51</v>
      </c>
      <c r="D105" s="41" t="s">
        <v>27</v>
      </c>
      <c r="E105" s="41" t="s">
        <v>180</v>
      </c>
      <c r="F105" s="41" t="s">
        <v>99</v>
      </c>
      <c r="G105" s="168">
        <f>G106</f>
        <v>0</v>
      </c>
      <c r="H105" s="168">
        <f t="shared" si="8"/>
        <v>0</v>
      </c>
      <c r="I105" s="168">
        <f>I106</f>
        <v>0</v>
      </c>
      <c r="J105" s="168">
        <f>J106</f>
        <v>0</v>
      </c>
      <c r="L105" s="172"/>
    </row>
    <row r="106" spans="1:12" ht="18.75" hidden="1">
      <c r="A106" s="195" t="s">
        <v>124</v>
      </c>
      <c r="B106" s="22" t="s">
        <v>26</v>
      </c>
      <c r="C106" s="41" t="s">
        <v>51</v>
      </c>
      <c r="D106" s="41" t="s">
        <v>27</v>
      </c>
      <c r="E106" s="41" t="s">
        <v>180</v>
      </c>
      <c r="F106" s="41" t="s">
        <v>42</v>
      </c>
      <c r="G106" s="168">
        <v>0</v>
      </c>
      <c r="H106" s="168">
        <f t="shared" si="8"/>
        <v>0</v>
      </c>
      <c r="I106" s="168">
        <v>0</v>
      </c>
      <c r="J106" s="168">
        <v>0</v>
      </c>
      <c r="L106" s="172"/>
    </row>
    <row r="107" spans="1:12" ht="168.75">
      <c r="A107" s="198" t="s">
        <v>160</v>
      </c>
      <c r="B107" s="22" t="s">
        <v>26</v>
      </c>
      <c r="C107" s="41" t="s">
        <v>51</v>
      </c>
      <c r="D107" s="41" t="s">
        <v>27</v>
      </c>
      <c r="E107" s="41" t="s">
        <v>245</v>
      </c>
      <c r="F107" s="41" t="s">
        <v>99</v>
      </c>
      <c r="G107" s="168">
        <f>G108</f>
        <v>0</v>
      </c>
      <c r="H107" s="168">
        <f t="shared" si="8"/>
        <v>200659</v>
      </c>
      <c r="I107" s="168">
        <f>I108</f>
        <v>200659</v>
      </c>
      <c r="J107" s="168">
        <f>J108</f>
        <v>200659</v>
      </c>
    </row>
    <row r="108" spans="1:12" ht="18.75">
      <c r="A108" s="195" t="s">
        <v>124</v>
      </c>
      <c r="B108" s="22" t="s">
        <v>26</v>
      </c>
      <c r="C108" s="41" t="s">
        <v>51</v>
      </c>
      <c r="D108" s="41" t="s">
        <v>27</v>
      </c>
      <c r="E108" s="41" t="s">
        <v>245</v>
      </c>
      <c r="F108" s="41" t="s">
        <v>42</v>
      </c>
      <c r="G108" s="168">
        <v>0</v>
      </c>
      <c r="H108" s="168">
        <f t="shared" si="8"/>
        <v>200659</v>
      </c>
      <c r="I108" s="168">
        <v>200659</v>
      </c>
      <c r="J108" s="168">
        <v>200659</v>
      </c>
      <c r="L108" s="172"/>
    </row>
    <row r="109" spans="1:12" ht="168.75">
      <c r="A109" s="198" t="s">
        <v>160</v>
      </c>
      <c r="B109" s="22" t="s">
        <v>26</v>
      </c>
      <c r="C109" s="41" t="s">
        <v>51</v>
      </c>
      <c r="D109" s="41" t="s">
        <v>27</v>
      </c>
      <c r="E109" s="41" t="s">
        <v>122</v>
      </c>
      <c r="F109" s="41" t="s">
        <v>99</v>
      </c>
      <c r="G109" s="168">
        <f>G110</f>
        <v>131567</v>
      </c>
      <c r="H109" s="168">
        <f t="shared" si="8"/>
        <v>-131567</v>
      </c>
      <c r="I109" s="168">
        <f>I110</f>
        <v>0</v>
      </c>
      <c r="J109" s="168">
        <f>J110</f>
        <v>0</v>
      </c>
    </row>
    <row r="110" spans="1:12" ht="18.75">
      <c r="A110" s="195" t="s">
        <v>124</v>
      </c>
      <c r="B110" s="22" t="s">
        <v>26</v>
      </c>
      <c r="C110" s="41" t="s">
        <v>51</v>
      </c>
      <c r="D110" s="41" t="s">
        <v>27</v>
      </c>
      <c r="E110" s="41" t="s">
        <v>122</v>
      </c>
      <c r="F110" s="41" t="s">
        <v>42</v>
      </c>
      <c r="G110" s="168">
        <v>131567</v>
      </c>
      <c r="H110" s="168">
        <f t="shared" si="8"/>
        <v>-131567</v>
      </c>
      <c r="I110" s="168">
        <v>0</v>
      </c>
      <c r="J110" s="168">
        <v>0</v>
      </c>
      <c r="L110" s="172"/>
    </row>
    <row r="111" spans="1:12" ht="56.25">
      <c r="A111" s="18" t="s">
        <v>91</v>
      </c>
      <c r="B111" s="71" t="s">
        <v>26</v>
      </c>
      <c r="C111" s="177" t="s">
        <v>92</v>
      </c>
      <c r="D111" s="177" t="s">
        <v>100</v>
      </c>
      <c r="E111" s="71" t="s">
        <v>98</v>
      </c>
      <c r="F111" s="71" t="s">
        <v>99</v>
      </c>
      <c r="G111" s="169">
        <f>G112</f>
        <v>109161.14</v>
      </c>
      <c r="H111" s="183">
        <f t="shared" si="8"/>
        <v>-12501.14</v>
      </c>
      <c r="I111" s="183">
        <f>I112</f>
        <v>96660</v>
      </c>
      <c r="J111" s="183">
        <f>J112</f>
        <v>0</v>
      </c>
    </row>
    <row r="112" spans="1:12" ht="37.5">
      <c r="A112" s="175" t="s">
        <v>93</v>
      </c>
      <c r="B112" s="71" t="s">
        <v>26</v>
      </c>
      <c r="C112" s="177" t="s">
        <v>92</v>
      </c>
      <c r="D112" s="177" t="s">
        <v>27</v>
      </c>
      <c r="E112" s="71" t="s">
        <v>98</v>
      </c>
      <c r="F112" s="71" t="s">
        <v>99</v>
      </c>
      <c r="G112" s="169">
        <f>G113+G115+G119+G117</f>
        <v>109161.14</v>
      </c>
      <c r="H112" s="183">
        <f t="shared" si="8"/>
        <v>-12501.14</v>
      </c>
      <c r="I112" s="183">
        <f>I114+I116+I120+I118</f>
        <v>96660</v>
      </c>
      <c r="J112" s="183">
        <f>J114+J116+J120+J118</f>
        <v>0</v>
      </c>
    </row>
    <row r="113" spans="1:12" ht="131.25">
      <c r="A113" s="199" t="s">
        <v>105</v>
      </c>
      <c r="B113" s="22" t="s">
        <v>26</v>
      </c>
      <c r="C113" s="41" t="s">
        <v>92</v>
      </c>
      <c r="D113" s="41" t="s">
        <v>27</v>
      </c>
      <c r="E113" s="41" t="s">
        <v>94</v>
      </c>
      <c r="F113" s="22" t="s">
        <v>99</v>
      </c>
      <c r="G113" s="182">
        <f>G114</f>
        <v>14341</v>
      </c>
      <c r="H113" s="182">
        <f t="shared" si="8"/>
        <v>6372</v>
      </c>
      <c r="I113" s="182">
        <f>I114</f>
        <v>20713</v>
      </c>
      <c r="J113" s="182">
        <f>J114</f>
        <v>0</v>
      </c>
    </row>
    <row r="114" spans="1:12" ht="18.75">
      <c r="A114" s="173" t="s">
        <v>12</v>
      </c>
      <c r="B114" s="22" t="s">
        <v>26</v>
      </c>
      <c r="C114" s="41" t="s">
        <v>92</v>
      </c>
      <c r="D114" s="41" t="s">
        <v>27</v>
      </c>
      <c r="E114" s="41" t="s">
        <v>94</v>
      </c>
      <c r="F114" s="41" t="s">
        <v>95</v>
      </c>
      <c r="G114" s="178">
        <v>14341</v>
      </c>
      <c r="H114" s="182">
        <f t="shared" si="8"/>
        <v>6372</v>
      </c>
      <c r="I114" s="178">
        <v>20713</v>
      </c>
      <c r="J114" s="178">
        <v>0</v>
      </c>
    </row>
    <row r="115" spans="1:12" ht="93.75">
      <c r="A115" s="199" t="s">
        <v>106</v>
      </c>
      <c r="B115" s="22" t="s">
        <v>26</v>
      </c>
      <c r="C115" s="41" t="s">
        <v>92</v>
      </c>
      <c r="D115" s="41" t="s">
        <v>27</v>
      </c>
      <c r="E115" s="41" t="s">
        <v>96</v>
      </c>
      <c r="F115" s="22" t="s">
        <v>99</v>
      </c>
      <c r="G115" s="178">
        <f>G116</f>
        <v>56790</v>
      </c>
      <c r="H115" s="182">
        <f t="shared" si="8"/>
        <v>0</v>
      </c>
      <c r="I115" s="178">
        <f>I116</f>
        <v>56790</v>
      </c>
      <c r="J115" s="178">
        <f>J116</f>
        <v>0</v>
      </c>
    </row>
    <row r="116" spans="1:12" ht="18.75">
      <c r="A116" s="173" t="s">
        <v>12</v>
      </c>
      <c r="B116" s="22" t="s">
        <v>26</v>
      </c>
      <c r="C116" s="41" t="s">
        <v>92</v>
      </c>
      <c r="D116" s="41" t="s">
        <v>27</v>
      </c>
      <c r="E116" s="41" t="s">
        <v>96</v>
      </c>
      <c r="F116" s="41" t="s">
        <v>95</v>
      </c>
      <c r="G116" s="178">
        <v>56790</v>
      </c>
      <c r="H116" s="182">
        <f t="shared" si="8"/>
        <v>0</v>
      </c>
      <c r="I116" s="178">
        <v>56790</v>
      </c>
      <c r="J116" s="178">
        <v>0</v>
      </c>
    </row>
    <row r="117" spans="1:12" ht="131.25">
      <c r="A117" s="199" t="s">
        <v>107</v>
      </c>
      <c r="B117" s="22" t="s">
        <v>26</v>
      </c>
      <c r="C117" s="41" t="s">
        <v>92</v>
      </c>
      <c r="D117" s="41" t="s">
        <v>27</v>
      </c>
      <c r="E117" s="41" t="s">
        <v>256</v>
      </c>
      <c r="F117" s="22" t="s">
        <v>99</v>
      </c>
      <c r="G117" s="178">
        <f>G118</f>
        <v>19157</v>
      </c>
      <c r="H117" s="182">
        <f t="shared" si="8"/>
        <v>0</v>
      </c>
      <c r="I117" s="178">
        <f>I118</f>
        <v>19157</v>
      </c>
      <c r="J117" s="178">
        <f>J118</f>
        <v>0</v>
      </c>
    </row>
    <row r="118" spans="1:12" ht="18.75">
      <c r="A118" s="173" t="s">
        <v>12</v>
      </c>
      <c r="B118" s="22" t="s">
        <v>26</v>
      </c>
      <c r="C118" s="41" t="s">
        <v>92</v>
      </c>
      <c r="D118" s="41" t="s">
        <v>27</v>
      </c>
      <c r="E118" s="41" t="s">
        <v>256</v>
      </c>
      <c r="F118" s="41" t="s">
        <v>95</v>
      </c>
      <c r="G118" s="178">
        <v>19157</v>
      </c>
      <c r="H118" s="182">
        <f t="shared" si="8"/>
        <v>0</v>
      </c>
      <c r="I118" s="178">
        <v>19157</v>
      </c>
      <c r="J118" s="178">
        <v>0</v>
      </c>
    </row>
    <row r="119" spans="1:12" ht="75">
      <c r="A119" s="199" t="s">
        <v>108</v>
      </c>
      <c r="B119" s="22" t="s">
        <v>26</v>
      </c>
      <c r="C119" s="41" t="s">
        <v>92</v>
      </c>
      <c r="D119" s="41" t="s">
        <v>27</v>
      </c>
      <c r="E119" s="41" t="s">
        <v>103</v>
      </c>
      <c r="F119" s="22" t="s">
        <v>99</v>
      </c>
      <c r="G119" s="178">
        <f>G120</f>
        <v>18873.14</v>
      </c>
      <c r="H119" s="182">
        <f t="shared" si="8"/>
        <v>-18873.14</v>
      </c>
      <c r="I119" s="178">
        <f>I120</f>
        <v>0</v>
      </c>
      <c r="J119" s="178">
        <f>J120</f>
        <v>0</v>
      </c>
    </row>
    <row r="120" spans="1:12" ht="18.75">
      <c r="A120" s="173" t="s">
        <v>12</v>
      </c>
      <c r="B120" s="22" t="s">
        <v>26</v>
      </c>
      <c r="C120" s="41" t="s">
        <v>92</v>
      </c>
      <c r="D120" s="41" t="s">
        <v>27</v>
      </c>
      <c r="E120" s="41" t="s">
        <v>103</v>
      </c>
      <c r="F120" s="41" t="s">
        <v>95</v>
      </c>
      <c r="G120" s="178">
        <v>18873.14</v>
      </c>
      <c r="H120" s="182">
        <f t="shared" si="8"/>
        <v>-18873.14</v>
      </c>
      <c r="I120" s="178">
        <v>0</v>
      </c>
      <c r="J120" s="178">
        <v>0</v>
      </c>
    </row>
    <row r="121" spans="1:12" ht="18.75">
      <c r="A121" s="174" t="s">
        <v>1</v>
      </c>
      <c r="B121" s="174"/>
      <c r="C121" s="177"/>
      <c r="D121" s="177"/>
      <c r="E121" s="177"/>
      <c r="F121" s="177"/>
      <c r="G121" s="179">
        <f>G8+G43+G48+G77+G89+G111</f>
        <v>9775630</v>
      </c>
      <c r="H121" s="183">
        <f t="shared" si="8"/>
        <v>8735931.6799999997</v>
      </c>
      <c r="I121" s="179">
        <f>I8+I43+I48+I77+I89+I111</f>
        <v>18511561.68</v>
      </c>
      <c r="J121" s="179">
        <f>J8+J43+J48+J77+J89+J111</f>
        <v>20505621.68</v>
      </c>
      <c r="L121" s="172"/>
    </row>
    <row r="124" spans="1:12" ht="23.25">
      <c r="L124" s="171"/>
    </row>
  </sheetData>
  <mergeCells count="2">
    <mergeCell ref="I2:J2"/>
    <mergeCell ref="A4:I4"/>
  </mergeCells>
  <pageMargins left="0.11811023622047245" right="0.11811023622047245" top="0.15748031496062992" bottom="0.15748031496062992" header="0.31496062992125984" footer="0.31496062992125984"/>
  <pageSetup paperSize="9"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8</vt:lpstr>
      <vt:lpstr>9</vt:lpstr>
      <vt:lpstr>11</vt:lpstr>
      <vt:lpstr>12</vt:lpstr>
      <vt:lpstr>16 трансф не надо</vt:lpstr>
      <vt:lpstr>для крс10</vt:lpstr>
      <vt:lpstr>11 (для ксп (2)</vt:lpstr>
      <vt:lpstr>10</vt:lpstr>
      <vt:lpstr>Приложение 11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Neybauer</dc:creator>
  <cp:lastModifiedBy>Admin</cp:lastModifiedBy>
  <cp:lastPrinted>2024-11-10T09:04:29Z</cp:lastPrinted>
  <dcterms:created xsi:type="dcterms:W3CDTF">2007-09-12T09:25:25Z</dcterms:created>
  <dcterms:modified xsi:type="dcterms:W3CDTF">2024-11-10T09:04:53Z</dcterms:modified>
</cp:coreProperties>
</file>